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 activeTab="3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24519"/>
</workbook>
</file>

<file path=xl/calcChain.xml><?xml version="1.0" encoding="utf-8"?>
<calcChain xmlns="http://schemas.openxmlformats.org/spreadsheetml/2006/main">
  <c r="D4" i="6"/>
  <c r="C4"/>
  <c r="T10" i="5"/>
  <c r="Q10"/>
  <c r="P10"/>
  <c r="O10"/>
  <c r="N10"/>
  <c r="M10"/>
  <c r="L10"/>
  <c r="K10"/>
  <c r="J10"/>
  <c r="I10"/>
  <c r="H10"/>
  <c r="G10"/>
  <c r="F10"/>
  <c r="E10"/>
  <c r="D10"/>
  <c r="O8"/>
  <c r="M8"/>
  <c r="L8"/>
  <c r="I8"/>
  <c r="O7"/>
  <c r="M7"/>
  <c r="L7"/>
  <c r="I7"/>
  <c r="T35" i="4"/>
  <c r="P35"/>
  <c r="O35"/>
  <c r="N35"/>
  <c r="M35"/>
  <c r="L35"/>
  <c r="K35"/>
  <c r="J35"/>
  <c r="I35"/>
  <c r="H35"/>
  <c r="G35"/>
  <c r="F35"/>
  <c r="E35"/>
  <c r="D35"/>
  <c r="T34"/>
  <c r="P34"/>
  <c r="O34"/>
  <c r="N34"/>
  <c r="M34"/>
  <c r="L34"/>
  <c r="K34"/>
  <c r="J34"/>
  <c r="I34"/>
  <c r="H34"/>
  <c r="G34"/>
  <c r="F34"/>
  <c r="E34"/>
  <c r="D34"/>
  <c r="O33"/>
  <c r="M33"/>
  <c r="L33"/>
  <c r="I33"/>
  <c r="O32"/>
  <c r="M32"/>
  <c r="L32"/>
  <c r="I32"/>
  <c r="O31"/>
  <c r="M31"/>
  <c r="L31"/>
  <c r="I31"/>
  <c r="O30"/>
  <c r="M30"/>
  <c r="L30"/>
  <c r="I30"/>
  <c r="O29"/>
  <c r="M29"/>
  <c r="L29"/>
  <c r="I29"/>
  <c r="O27"/>
  <c r="M27"/>
  <c r="L27"/>
  <c r="I27"/>
  <c r="O26"/>
  <c r="M26"/>
  <c r="L26"/>
  <c r="I26"/>
  <c r="O25"/>
  <c r="M25"/>
  <c r="L25"/>
  <c r="I25"/>
  <c r="Q23"/>
  <c r="O23"/>
  <c r="M23"/>
  <c r="L23"/>
  <c r="I23"/>
  <c r="O22"/>
  <c r="M22"/>
  <c r="L22"/>
  <c r="I22"/>
  <c r="O21"/>
  <c r="M21"/>
  <c r="L21"/>
  <c r="I21"/>
  <c r="T19"/>
  <c r="S19"/>
  <c r="R19"/>
  <c r="P19"/>
  <c r="O19"/>
  <c r="N19"/>
  <c r="M19"/>
  <c r="L19"/>
  <c r="K19"/>
  <c r="J19"/>
  <c r="I19"/>
  <c r="H19"/>
  <c r="G19"/>
  <c r="F19"/>
  <c r="E19"/>
  <c r="D19"/>
  <c r="O18"/>
  <c r="M18"/>
  <c r="L18"/>
  <c r="I18"/>
  <c r="T17"/>
  <c r="P17"/>
  <c r="O17"/>
  <c r="N17"/>
  <c r="M17"/>
  <c r="L17"/>
  <c r="K17"/>
  <c r="J17"/>
  <c r="I17"/>
  <c r="H17"/>
  <c r="G17"/>
  <c r="F17"/>
  <c r="E17"/>
  <c r="D17"/>
  <c r="O15"/>
  <c r="M15"/>
  <c r="L15"/>
  <c r="I15"/>
  <c r="O14"/>
  <c r="M14"/>
  <c r="L14"/>
  <c r="I14"/>
  <c r="O13"/>
  <c r="M13"/>
  <c r="L13"/>
  <c r="I13"/>
  <c r="O12"/>
  <c r="M12"/>
  <c r="L12"/>
  <c r="I12"/>
  <c r="O11"/>
  <c r="M11"/>
  <c r="L11"/>
  <c r="I11"/>
  <c r="O10"/>
  <c r="M10"/>
  <c r="L10"/>
  <c r="I10"/>
  <c r="O9"/>
  <c r="M9"/>
  <c r="L9"/>
  <c r="I9"/>
  <c r="O8"/>
  <c r="M8"/>
  <c r="L8"/>
  <c r="I8"/>
  <c r="T26" i="3"/>
  <c r="S26"/>
  <c r="R26"/>
  <c r="P26"/>
  <c r="O26"/>
  <c r="N26"/>
  <c r="M26"/>
  <c r="L26"/>
  <c r="K26"/>
  <c r="J26"/>
  <c r="I26"/>
  <c r="H26"/>
  <c r="G26"/>
  <c r="F26"/>
  <c r="E26"/>
  <c r="D26"/>
  <c r="T25"/>
  <c r="S25"/>
  <c r="R25"/>
  <c r="P25"/>
  <c r="O25"/>
  <c r="N25"/>
  <c r="M25"/>
  <c r="L25"/>
  <c r="K25"/>
  <c r="J25"/>
  <c r="I25"/>
  <c r="H25"/>
  <c r="G25"/>
  <c r="F25"/>
  <c r="E25"/>
  <c r="D25"/>
  <c r="O23"/>
  <c r="M23"/>
  <c r="L23"/>
  <c r="I23"/>
  <c r="O21"/>
  <c r="M21"/>
  <c r="L21"/>
  <c r="I21"/>
  <c r="O19"/>
  <c r="M19"/>
  <c r="L19"/>
  <c r="I19"/>
  <c r="O18"/>
  <c r="M18"/>
  <c r="L18"/>
  <c r="I18"/>
  <c r="O17"/>
  <c r="M17"/>
  <c r="L17"/>
  <c r="I17"/>
  <c r="T15"/>
  <c r="S15"/>
  <c r="R15"/>
  <c r="P15"/>
  <c r="O15"/>
  <c r="N15"/>
  <c r="M15"/>
  <c r="L15"/>
  <c r="K15"/>
  <c r="J15"/>
  <c r="I15"/>
  <c r="H15"/>
  <c r="G15"/>
  <c r="F15"/>
  <c r="E15"/>
  <c r="D15"/>
  <c r="S14"/>
  <c r="Q14"/>
  <c r="O14"/>
  <c r="M14"/>
  <c r="L14"/>
  <c r="I14"/>
  <c r="O13"/>
  <c r="M13"/>
  <c r="L13"/>
  <c r="I13"/>
  <c r="O12"/>
  <c r="M12"/>
  <c r="L12"/>
  <c r="I12"/>
  <c r="O11"/>
  <c r="M11"/>
  <c r="L11"/>
  <c r="I11"/>
  <c r="S10"/>
  <c r="Q10"/>
  <c r="O10"/>
  <c r="M10"/>
  <c r="L10"/>
  <c r="I10"/>
  <c r="S9"/>
  <c r="Q9"/>
  <c r="O9"/>
  <c r="M9"/>
  <c r="L9"/>
  <c r="I9"/>
  <c r="O8"/>
  <c r="M8"/>
  <c r="L8"/>
  <c r="I8"/>
  <c r="S15" i="2"/>
  <c r="R15"/>
  <c r="Q15"/>
  <c r="P15"/>
  <c r="O15"/>
  <c r="N15"/>
  <c r="M15"/>
  <c r="L15"/>
  <c r="K15"/>
  <c r="J15"/>
  <c r="I15"/>
  <c r="H15"/>
  <c r="G15"/>
  <c r="F15"/>
  <c r="E15"/>
  <c r="D15"/>
  <c r="C15"/>
  <c r="N13"/>
  <c r="L13"/>
  <c r="H13"/>
  <c r="L12"/>
  <c r="P10"/>
  <c r="N10"/>
  <c r="L10"/>
  <c r="H10"/>
  <c r="R9"/>
  <c r="P9"/>
  <c r="N9"/>
  <c r="L9"/>
  <c r="H9"/>
</calcChain>
</file>

<file path=xl/sharedStrings.xml><?xml version="1.0" encoding="utf-8"?>
<sst xmlns="http://schemas.openxmlformats.org/spreadsheetml/2006/main" count="342" uniqueCount="154">
  <si>
    <t>Format of Holding of Specified securities</t>
  </si>
  <si>
    <t>1.</t>
  </si>
  <si>
    <t>Name of Listed Entity:MRO-TEK REALTY LIMITED</t>
  </si>
  <si>
    <t>2.</t>
  </si>
  <si>
    <t xml:space="preserve">Scrip Code/Name of Scrip/Class of Security:532376,MRO-TEK,EQUITY SHARES  </t>
  </si>
  <si>
    <t>3.</t>
  </si>
  <si>
    <t>Share Holding Pattern Filed under: Reg. 31(1)(a)/Reg.31(1)(b)/Reg.31(1)(c)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</si>
  <si>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</si>
  <si>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</si>
  <si>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</si>
  <si>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</si>
  <si>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</si>
  <si>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</si>
  <si>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</si>
  <si>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</si>
  <si>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</si>
  <si>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</si>
  <si>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</si>
  <si>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</si>
  <si>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</si>
  <si>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</si>
  <si>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</si>
  <si>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</si>
  <si>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</si>
  <si>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</si>
  <si>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</si>
  <si>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</si>
  <si>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</si>
  <si>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</si>
  <si>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</si>
  <si>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</si>
  <si>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</si>
  <si>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</si>
  <si>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</si>
  <si>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</si>
  <si>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</si>
  <si>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</si>
  <si>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</si>
  <si>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</si>
  <si>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</si>
  <si>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</si>
  <si>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</si>
  <si>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</si>
  <si>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</si>
  <si>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</si>
  <si>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</si>
  <si>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</si>
  <si>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</si>
  <si>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</si>
  <si>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</si>
  <si>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</si>
  <si>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</si>
  <si>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</si>
  <si>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</si>
  <si>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</si>
  <si>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</si>
  <si>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</si>
  <si>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</si>
  <si>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</si>
  <si>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</si>
  <si>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</si>
  <si>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</si>
  <si>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</si>
  <si>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</si>
  <si>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</si>
  <si>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</si>
  <si>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</si>
  <si>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</si>
  <si>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</si>
  <si>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</si>
  <si>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</si>
  <si>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</si>
  <si>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</si>
  <si>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</si>
  <si>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</si>
  <si>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</si>
  <si>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</si>
  <si>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</si>
  <si>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</si>
  <si>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</si>
  <si>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</si>
  <si>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</si>
  <si>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</si>
  <si>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</si>
  <si>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</si>
  <si>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</si>
  <si>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</si>
  <si>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</si>
  <si>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 xml:space="preserve">ANIRUDDHA BHANUPRASAD MEHTA                                                                                                                           </t>
  </si>
  <si>
    <t xml:space="preserve">AABPM6682M                    </t>
  </si>
  <si>
    <t xml:space="preserve">GAURI ANIRUDDHA MEHTA                                                                                                                                 </t>
  </si>
  <si>
    <t xml:space="preserve">AAEPM2691K                    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</si>
  <si>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</si>
  <si>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</si>
  <si>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</si>
  <si>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</si>
  <si>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</si>
  <si>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</si>
  <si>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UMIYA HOLDING PRIVATE LIMITED                                                                                                                         </t>
  </si>
  <si>
    <t xml:space="preserve">AAACU4321R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</si>
  <si>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</si>
  <si>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</si>
  <si>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</si>
  <si>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</si>
  <si>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</si>
  <si>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</si>
  <si>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</si>
  <si>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</si>
  <si>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</si>
  <si>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</si>
  <si>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</si>
  <si>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</si>
  <si>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</si>
  <si>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</si>
  <si>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</si>
  <si>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</si>
  <si>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</si>
  <si>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</si>
  <si>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</si>
  <si>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</si>
  <si>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</si>
  <si>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>(h)</t>
  </si>
  <si>
    <t>Provident Funds/Pension Funds</t>
  </si>
  <si>
    <t>(i)</t>
  </si>
  <si>
    <t>Sub Total (B)(1)</t>
  </si>
  <si>
    <t>Central Government/State Government(s)/President of India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</si>
  <si>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</si>
  <si>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</si>
  <si>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</si>
  <si>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</si>
  <si>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</si>
  <si>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JITENDRA MOHANDAS VIRWANI                                                                                                                             </t>
  </si>
  <si>
    <t xml:space="preserve">AAVPV0738P                    </t>
  </si>
  <si>
    <t>NBFCs Registered with RBI</t>
  </si>
  <si>
    <t>Employee Trusts</t>
  </si>
  <si>
    <t>Overseas Depositories (Holding DRs)(Balancing figure)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</si>
  <si>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</si>
  <si>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</si>
  <si>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</si>
  <si>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</si>
  <si>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I E P F                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</si>
  <si>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</si>
  <si>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</si>
  <si>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</si>
  <si>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</si>
  <si>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</si>
  <si>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</si>
  <si>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</si>
  <si>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</si>
  <si>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</si>
  <si>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</si>
  <si>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</si>
  <si>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</si>
  <si>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a. if under 31(1)(b) then indicate the report for quarter ending 31/12/2017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</si>
</sst>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B7" sqref="B7"/>
    </sheetView>
  </sheetViews>
  <sheetFormatPr defaultRowHeight="15"/>
  <cols>
    <col min="1" max="1" width="10.7109375" customWidth="1"/>
    <col min="2" max="2" width="110.7109375" customWidth="1"/>
    <col min="3" max="4" width="10.7109375" customWidth="1"/>
  </cols>
  <sheetData>
    <row r="1" spans="1:4">
      <c r="A1" s="16" t="s">
        <v>0</v>
      </c>
      <c r="B1" s="16"/>
      <c r="C1" s="16"/>
      <c r="D1" s="16"/>
    </row>
    <row r="3" spans="1:4">
      <c r="A3" s="2" t="s">
        <v>1</v>
      </c>
      <c r="B3" t="s">
        <v>2</v>
      </c>
    </row>
    <row r="4" spans="1:4">
      <c r="A4" s="2" t="s">
        <v>3</v>
      </c>
      <c r="B4" t="s">
        <v>4</v>
      </c>
    </row>
    <row r="5" spans="1:4">
      <c r="A5" s="2" t="s">
        <v>5</v>
      </c>
      <c r="B5" t="s">
        <v>6</v>
      </c>
    </row>
    <row r="6" spans="1:4">
      <c r="B6" s="1" t="s">
        <v>153</v>
      </c>
    </row>
    <row r="7" spans="1:4">
      <c r="B7" t="s">
        <v>7</v>
      </c>
    </row>
    <row r="8" spans="1:4">
      <c r="A8" s="2" t="s">
        <v>8</v>
      </c>
      <c r="B8" t="s">
        <v>9</v>
      </c>
    </row>
    <row r="9" spans="1:4">
      <c r="A9" s="3"/>
      <c r="B9" s="3" t="s">
        <v>10</v>
      </c>
      <c r="C9" s="3" t="s">
        <v>11</v>
      </c>
      <c r="D9" s="3" t="s">
        <v>12</v>
      </c>
    </row>
    <row r="10" spans="1:4">
      <c r="A10" s="4" t="s">
        <v>13</v>
      </c>
      <c r="B10" s="3" t="s">
        <v>14</v>
      </c>
      <c r="C10" s="3"/>
      <c r="D10" s="3"/>
    </row>
    <row r="11" spans="1:4">
      <c r="A11" s="4" t="s">
        <v>15</v>
      </c>
      <c r="B11" s="3" t="s">
        <v>16</v>
      </c>
      <c r="C11" s="3"/>
      <c r="D11" s="3"/>
    </row>
    <row r="12" spans="1:4">
      <c r="A12" s="4" t="s">
        <v>17</v>
      </c>
      <c r="B12" s="3" t="s">
        <v>18</v>
      </c>
      <c r="C12" s="3"/>
      <c r="D12" s="3"/>
    </row>
    <row r="13" spans="1:4">
      <c r="A13" s="4" t="s">
        <v>19</v>
      </c>
      <c r="B13" s="3" t="s">
        <v>20</v>
      </c>
      <c r="C13" s="3"/>
      <c r="D13" s="3"/>
    </row>
    <row r="14" spans="1:4">
      <c r="A14" s="4" t="s">
        <v>21</v>
      </c>
      <c r="B14" s="3" t="s">
        <v>22</v>
      </c>
      <c r="C14" s="3"/>
      <c r="D14" s="3"/>
    </row>
    <row r="17" spans="1:2">
      <c r="B17" t="s">
        <v>23</v>
      </c>
    </row>
    <row r="18" spans="1:2">
      <c r="B18" t="s">
        <v>24</v>
      </c>
    </row>
    <row r="19" spans="1:2">
      <c r="B19" t="s">
        <v>25</v>
      </c>
    </row>
    <row r="20" spans="1:2">
      <c r="B20" t="s">
        <v>26</v>
      </c>
    </row>
    <row r="21" spans="1:2">
      <c r="B21" t="s">
        <v>27</v>
      </c>
    </row>
    <row r="24" spans="1:2">
      <c r="A24" s="2" t="s">
        <v>28</v>
      </c>
      <c r="B24" t="s">
        <v>29</v>
      </c>
    </row>
    <row r="25" spans="1:2" s="5" customFormat="1"/>
  </sheetData>
  <mergeCells count="1">
    <mergeCell ref="A1:D1"/>
  </mergeCells>
  <pageMargins left="1.3888888888888888E-2" right="0.20833333333333334" top="0.83333333333333337" bottom="0.41666666666666669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5"/>
  <sheetViews>
    <sheetView topLeftCell="H1" workbookViewId="0">
      <selection activeCell="A18" sqref="A18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>
      <c r="A1" s="18"/>
      <c r="B1" s="18"/>
      <c r="C1" s="18"/>
      <c r="D1" s="18"/>
    </row>
    <row r="2" spans="1:19" s="6" customFormat="1" ht="15.75">
      <c r="A2" s="6" t="s">
        <v>31</v>
      </c>
    </row>
    <row r="4" spans="1:19" s="5" customFormat="1" ht="75" customHeight="1">
      <c r="A4" s="7" t="s">
        <v>30</v>
      </c>
      <c r="B4" s="8" t="s">
        <v>32</v>
      </c>
      <c r="C4" s="7" t="s">
        <v>33</v>
      </c>
      <c r="D4" s="7" t="s">
        <v>34</v>
      </c>
      <c r="E4" s="7" t="s">
        <v>35</v>
      </c>
      <c r="F4" s="7" t="s">
        <v>36</v>
      </c>
      <c r="G4" s="7" t="s">
        <v>37</v>
      </c>
      <c r="H4" s="7" t="s">
        <v>38</v>
      </c>
      <c r="I4" s="19" t="s">
        <v>39</v>
      </c>
      <c r="J4" s="19"/>
      <c r="K4" s="19"/>
      <c r="L4" s="19"/>
      <c r="M4" s="7" t="s">
        <v>40</v>
      </c>
      <c r="N4" s="7" t="s">
        <v>41</v>
      </c>
      <c r="O4" s="19" t="s">
        <v>42</v>
      </c>
      <c r="P4" s="19"/>
      <c r="Q4" s="19" t="s">
        <v>43</v>
      </c>
      <c r="R4" s="19"/>
      <c r="S4" s="7" t="s">
        <v>44</v>
      </c>
    </row>
    <row r="5" spans="1:19" s="5" customFormat="1" ht="30" customHeight="1">
      <c r="A5" s="9"/>
      <c r="B5" s="9"/>
      <c r="C5" s="9"/>
      <c r="D5" s="9"/>
      <c r="E5" s="9"/>
      <c r="F5" s="9"/>
      <c r="G5" s="9"/>
      <c r="H5" s="9"/>
      <c r="I5" s="20" t="s">
        <v>45</v>
      </c>
      <c r="J5" s="20"/>
      <c r="K5" s="20"/>
      <c r="L5" s="7" t="s">
        <v>46</v>
      </c>
      <c r="M5" s="9"/>
      <c r="N5" s="9"/>
      <c r="O5" s="7" t="s">
        <v>47</v>
      </c>
      <c r="P5" s="7" t="s">
        <v>48</v>
      </c>
      <c r="Q5" s="7" t="s">
        <v>47</v>
      </c>
      <c r="R5" s="7" t="s">
        <v>48</v>
      </c>
      <c r="S5" s="9"/>
    </row>
    <row r="6" spans="1:19" s="5" customFormat="1">
      <c r="A6" s="9"/>
      <c r="B6" s="9"/>
      <c r="C6" s="9"/>
      <c r="D6" s="9"/>
      <c r="E6" s="9"/>
      <c r="F6" s="9"/>
      <c r="G6" s="9"/>
      <c r="H6" s="9"/>
      <c r="I6" s="7" t="s">
        <v>49</v>
      </c>
      <c r="J6" s="7" t="s">
        <v>50</v>
      </c>
      <c r="K6" s="7" t="s">
        <v>51</v>
      </c>
      <c r="L6" s="9"/>
      <c r="M6" s="9"/>
      <c r="N6" s="9"/>
      <c r="O6" s="9"/>
      <c r="P6" s="9"/>
      <c r="Q6" s="9"/>
      <c r="R6" s="9"/>
      <c r="S6" s="9"/>
    </row>
    <row r="7" spans="1:19">
      <c r="A7" s="10" t="s">
        <v>52</v>
      </c>
      <c r="B7" s="10" t="s">
        <v>53</v>
      </c>
      <c r="C7" s="10" t="s">
        <v>54</v>
      </c>
      <c r="D7" s="10" t="s">
        <v>55</v>
      </c>
      <c r="E7" s="10" t="s">
        <v>56</v>
      </c>
      <c r="F7" s="10" t="s">
        <v>57</v>
      </c>
      <c r="G7" s="10" t="s">
        <v>58</v>
      </c>
      <c r="H7" s="10" t="s">
        <v>59</v>
      </c>
      <c r="I7" s="17" t="s">
        <v>60</v>
      </c>
      <c r="J7" s="17"/>
      <c r="K7" s="17"/>
      <c r="L7" s="17"/>
      <c r="M7" s="10" t="s">
        <v>61</v>
      </c>
      <c r="N7" s="10" t="s">
        <v>62</v>
      </c>
      <c r="O7" s="17" t="s">
        <v>63</v>
      </c>
      <c r="P7" s="17"/>
      <c r="Q7" s="17" t="s">
        <v>64</v>
      </c>
      <c r="R7" s="17"/>
      <c r="S7" s="10" t="s">
        <v>65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 t="s">
        <v>66</v>
      </c>
      <c r="B9" s="3" t="s">
        <v>67</v>
      </c>
      <c r="C9" s="3">
        <v>3</v>
      </c>
      <c r="D9" s="3">
        <v>9555035</v>
      </c>
      <c r="E9" s="3">
        <v>0</v>
      </c>
      <c r="F9" s="3">
        <v>0</v>
      </c>
      <c r="G9" s="3">
        <v>9555035</v>
      </c>
      <c r="H9" s="11">
        <f>SUM(G9/18684602*100)</f>
        <v>51.138552482948263</v>
      </c>
      <c r="I9" s="3">
        <v>9555035</v>
      </c>
      <c r="J9" s="3">
        <v>0</v>
      </c>
      <c r="K9" s="3">
        <v>9555035</v>
      </c>
      <c r="L9" s="11">
        <f>SUM(K9/18684602*100)</f>
        <v>51.138552482948263</v>
      </c>
      <c r="M9" s="3">
        <v>0</v>
      </c>
      <c r="N9" s="11">
        <f>SUM((G9+M9)/18684602*100)</f>
        <v>51.138552482948263</v>
      </c>
      <c r="O9" s="3">
        <v>0</v>
      </c>
      <c r="P9" s="11">
        <f>SUM(O9/9555035*100)</f>
        <v>0</v>
      </c>
      <c r="Q9" s="3">
        <v>0</v>
      </c>
      <c r="R9" s="11">
        <f>SUM(Q9/9555035*100)</f>
        <v>0</v>
      </c>
      <c r="S9" s="3">
        <v>9555035</v>
      </c>
    </row>
    <row r="10" spans="1:19">
      <c r="A10" s="3" t="s">
        <v>68</v>
      </c>
      <c r="B10" s="3" t="s">
        <v>69</v>
      </c>
      <c r="C10" s="3">
        <v>10993</v>
      </c>
      <c r="D10" s="3">
        <v>9129567</v>
      </c>
      <c r="E10" s="3">
        <v>0</v>
      </c>
      <c r="F10" s="3">
        <v>0</v>
      </c>
      <c r="G10" s="3">
        <v>9129567</v>
      </c>
      <c r="H10" s="11">
        <f>SUM(G10/18684602*100)</f>
        <v>48.861447517051744</v>
      </c>
      <c r="I10" s="3">
        <v>9129567</v>
      </c>
      <c r="J10" s="3">
        <v>0</v>
      </c>
      <c r="K10" s="3">
        <v>9129567</v>
      </c>
      <c r="L10" s="11">
        <f>SUM(K10/18684602*100)</f>
        <v>48.861447517051744</v>
      </c>
      <c r="M10" s="3">
        <v>0</v>
      </c>
      <c r="N10" s="11">
        <f>SUM((G10+M10)/18684602*100)</f>
        <v>48.861447517051744</v>
      </c>
      <c r="O10" s="3">
        <v>0</v>
      </c>
      <c r="P10" s="11">
        <f>SUM(O10/9129567*100)</f>
        <v>0</v>
      </c>
      <c r="Q10" s="3" t="s">
        <v>70</v>
      </c>
      <c r="R10" s="3" t="s">
        <v>70</v>
      </c>
      <c r="S10" s="3">
        <v>9035356</v>
      </c>
    </row>
    <row r="11" spans="1:19">
      <c r="A11" s="3" t="s">
        <v>71</v>
      </c>
      <c r="B11" s="3" t="s">
        <v>72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 t="s">
        <v>73</v>
      </c>
      <c r="B12" s="3" t="s">
        <v>74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 t="s">
        <v>70</v>
      </c>
      <c r="I12" s="3">
        <v>0</v>
      </c>
      <c r="J12" s="3">
        <v>0</v>
      </c>
      <c r="K12" s="3">
        <v>0</v>
      </c>
      <c r="L12" s="11">
        <f>SUM(K12/18684602*100)</f>
        <v>0</v>
      </c>
      <c r="M12" s="3">
        <v>0</v>
      </c>
      <c r="N12" s="3" t="s">
        <v>70</v>
      </c>
      <c r="O12" s="3">
        <v>0</v>
      </c>
      <c r="P12" s="11">
        <v>0</v>
      </c>
      <c r="Q12" s="3" t="s">
        <v>70</v>
      </c>
      <c r="R12" s="3" t="s">
        <v>70</v>
      </c>
      <c r="S12" s="3">
        <v>0</v>
      </c>
    </row>
    <row r="13" spans="1:19">
      <c r="A13" s="3" t="s">
        <v>75</v>
      </c>
      <c r="B13" s="3" t="s">
        <v>76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11">
        <f>SUM(G13/18684602*100)</f>
        <v>0</v>
      </c>
      <c r="I13" s="3">
        <v>0</v>
      </c>
      <c r="J13" s="3">
        <v>0</v>
      </c>
      <c r="K13" s="3">
        <v>0</v>
      </c>
      <c r="L13" s="11">
        <f>SUM(K13/18684602*100)</f>
        <v>0</v>
      </c>
      <c r="M13" s="3">
        <v>0</v>
      </c>
      <c r="N13" s="11">
        <f>SUM((G13+M13)/18684602*100)</f>
        <v>0</v>
      </c>
      <c r="O13" s="3">
        <v>0</v>
      </c>
      <c r="P13" s="11">
        <v>0</v>
      </c>
      <c r="Q13" s="3" t="s">
        <v>70</v>
      </c>
      <c r="R13" s="3" t="s">
        <v>70</v>
      </c>
      <c r="S13" s="3">
        <v>0</v>
      </c>
    </row>
    <row r="14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s="5" customFormat="1">
      <c r="A15" s="9"/>
      <c r="B15" s="9" t="s">
        <v>77</v>
      </c>
      <c r="C15" s="9">
        <f t="shared" ref="C15:O15" si="0">SUM(C9:C13)</f>
        <v>10996</v>
      </c>
      <c r="D15" s="9">
        <f t="shared" si="0"/>
        <v>18684602</v>
      </c>
      <c r="E15" s="9">
        <f t="shared" si="0"/>
        <v>0</v>
      </c>
      <c r="F15" s="9">
        <f t="shared" si="0"/>
        <v>0</v>
      </c>
      <c r="G15" s="9">
        <f t="shared" si="0"/>
        <v>18684602</v>
      </c>
      <c r="H15" s="12">
        <f t="shared" si="0"/>
        <v>100</v>
      </c>
      <c r="I15" s="9">
        <f t="shared" si="0"/>
        <v>18684602</v>
      </c>
      <c r="J15" s="9">
        <f t="shared" si="0"/>
        <v>0</v>
      </c>
      <c r="K15" s="9">
        <f t="shared" si="0"/>
        <v>18684602</v>
      </c>
      <c r="L15" s="12">
        <f t="shared" si="0"/>
        <v>100</v>
      </c>
      <c r="M15" s="9">
        <f t="shared" si="0"/>
        <v>0</v>
      </c>
      <c r="N15" s="12">
        <f t="shared" si="0"/>
        <v>100</v>
      </c>
      <c r="O15" s="9">
        <f t="shared" si="0"/>
        <v>0</v>
      </c>
      <c r="P15" s="12">
        <f>SUM(O15/G15*100)</f>
        <v>0</v>
      </c>
      <c r="Q15" s="9">
        <f>SUM(Q9:Q13)</f>
        <v>0</v>
      </c>
      <c r="R15" s="12">
        <f>SUM(R9:R13)</f>
        <v>0</v>
      </c>
      <c r="S15" s="9">
        <f>SUM(S9:S13)</f>
        <v>18590391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6"/>
  <sheetViews>
    <sheetView topLeftCell="A4" workbookViewId="0">
      <selection activeCell="C14" sqref="C14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6" customFormat="1" ht="15.75">
      <c r="A1" s="6" t="s">
        <v>78</v>
      </c>
    </row>
    <row r="3" spans="1:20" s="5" customFormat="1" ht="135">
      <c r="A3" s="7" t="s">
        <v>30</v>
      </c>
      <c r="B3" s="7" t="s">
        <v>79</v>
      </c>
      <c r="C3" s="7" t="s">
        <v>80</v>
      </c>
      <c r="D3" s="7" t="s">
        <v>33</v>
      </c>
      <c r="E3" s="7" t="s">
        <v>34</v>
      </c>
      <c r="F3" s="7" t="s">
        <v>35</v>
      </c>
      <c r="G3" s="7" t="s">
        <v>36</v>
      </c>
      <c r="H3" s="7" t="s">
        <v>81</v>
      </c>
      <c r="I3" s="7" t="s">
        <v>82</v>
      </c>
      <c r="J3" s="19" t="s">
        <v>39</v>
      </c>
      <c r="K3" s="19"/>
      <c r="L3" s="19"/>
      <c r="M3" s="19"/>
      <c r="N3" s="7" t="s">
        <v>40</v>
      </c>
      <c r="O3" s="7" t="s">
        <v>83</v>
      </c>
      <c r="P3" s="19" t="s">
        <v>42</v>
      </c>
      <c r="Q3" s="19"/>
      <c r="R3" s="19" t="s">
        <v>43</v>
      </c>
      <c r="S3" s="19"/>
      <c r="T3" s="7" t="s">
        <v>44</v>
      </c>
    </row>
    <row r="4" spans="1:20" s="5" customFormat="1" ht="30" customHeight="1">
      <c r="A4" s="9"/>
      <c r="B4" s="9"/>
      <c r="C4" s="9"/>
      <c r="D4" s="9"/>
      <c r="E4" s="9"/>
      <c r="F4" s="9"/>
      <c r="G4" s="9"/>
      <c r="H4" s="9"/>
      <c r="I4" s="9"/>
      <c r="J4" s="20" t="s">
        <v>45</v>
      </c>
      <c r="K4" s="20"/>
      <c r="L4" s="20"/>
      <c r="M4" s="7" t="s">
        <v>46</v>
      </c>
      <c r="N4" s="13"/>
      <c r="O4" s="9"/>
      <c r="P4" s="8" t="s">
        <v>47</v>
      </c>
      <c r="Q4" s="7" t="s">
        <v>48</v>
      </c>
      <c r="R4" s="7" t="s">
        <v>47</v>
      </c>
      <c r="S4" s="7" t="s">
        <v>48</v>
      </c>
      <c r="T4" s="9"/>
    </row>
    <row r="5" spans="1:20" s="5" customFormat="1">
      <c r="A5" s="9"/>
      <c r="B5" s="9"/>
      <c r="C5" s="9"/>
      <c r="D5" s="9"/>
      <c r="E5" s="9"/>
      <c r="F5" s="9"/>
      <c r="G5" s="9"/>
      <c r="H5" s="9"/>
      <c r="I5" s="9"/>
      <c r="J5" s="7" t="s">
        <v>49</v>
      </c>
      <c r="K5" s="7" t="s">
        <v>50</v>
      </c>
      <c r="L5" s="7" t="s">
        <v>51</v>
      </c>
      <c r="M5" s="9"/>
      <c r="N5" s="9"/>
      <c r="O5" s="9"/>
      <c r="P5" s="9"/>
      <c r="Q5" s="9"/>
      <c r="R5" s="9"/>
      <c r="S5" s="9"/>
      <c r="T5" s="9"/>
    </row>
    <row r="6" spans="1:20" s="5" customFormat="1">
      <c r="A6" s="14"/>
      <c r="B6" s="14" t="s">
        <v>52</v>
      </c>
      <c r="C6" s="14" t="s">
        <v>53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58</v>
      </c>
      <c r="I6" s="14" t="s">
        <v>59</v>
      </c>
      <c r="J6" s="21" t="s">
        <v>60</v>
      </c>
      <c r="K6" s="21"/>
      <c r="L6" s="21"/>
      <c r="M6" s="21"/>
      <c r="N6" s="14" t="s">
        <v>61</v>
      </c>
      <c r="O6" s="14" t="s">
        <v>62</v>
      </c>
      <c r="P6" s="21" t="s">
        <v>63</v>
      </c>
      <c r="Q6" s="21"/>
      <c r="R6" s="21" t="s">
        <v>64</v>
      </c>
      <c r="S6" s="21"/>
      <c r="T6" s="14" t="s">
        <v>65</v>
      </c>
    </row>
    <row r="7" spans="1:20">
      <c r="A7" s="4" t="s">
        <v>84</v>
      </c>
      <c r="B7" s="3" t="s">
        <v>85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A8" s="3" t="s">
        <v>86</v>
      </c>
      <c r="B8" s="3" t="s">
        <v>87</v>
      </c>
      <c r="C8" s="3"/>
      <c r="D8" s="3">
        <v>2</v>
      </c>
      <c r="E8" s="3">
        <v>3498287</v>
      </c>
      <c r="F8" s="3">
        <v>0</v>
      </c>
      <c r="G8" s="3">
        <v>0</v>
      </c>
      <c r="H8" s="3">
        <v>3498287</v>
      </c>
      <c r="I8" s="11">
        <f t="shared" ref="I8:I14" si="0">SUM(H8/18684602*100)</f>
        <v>18.722833914257311</v>
      </c>
      <c r="J8" s="3">
        <v>3498287</v>
      </c>
      <c r="K8" s="3">
        <v>0</v>
      </c>
      <c r="L8" s="3">
        <f t="shared" ref="L8:L14" si="1">+J8+K8</f>
        <v>3498287</v>
      </c>
      <c r="M8" s="11">
        <f t="shared" ref="M8:M14" si="2">SUM(L8/18684602*100)</f>
        <v>18.722833914257311</v>
      </c>
      <c r="N8" s="3">
        <v>0</v>
      </c>
      <c r="O8" s="11">
        <f t="shared" ref="O8:O14" si="3">SUM((H8+N8)/18684602*100)</f>
        <v>18.722833914257311</v>
      </c>
      <c r="P8" s="3">
        <v>0</v>
      </c>
      <c r="Q8" s="11">
        <v>0</v>
      </c>
      <c r="R8" s="3">
        <v>0</v>
      </c>
      <c r="S8" s="11">
        <v>0</v>
      </c>
      <c r="T8" s="3">
        <v>3498287</v>
      </c>
    </row>
    <row r="9" spans="1:20">
      <c r="A9" s="3"/>
      <c r="B9" s="3" t="s">
        <v>88</v>
      </c>
      <c r="C9" s="3" t="s">
        <v>89</v>
      </c>
      <c r="D9" s="3">
        <v>1</v>
      </c>
      <c r="E9" s="3">
        <v>3012223</v>
      </c>
      <c r="F9" s="3">
        <v>0</v>
      </c>
      <c r="G9" s="3">
        <v>0</v>
      </c>
      <c r="H9" s="3">
        <v>3012223</v>
      </c>
      <c r="I9" s="11">
        <f t="shared" si="0"/>
        <v>16.121419123618473</v>
      </c>
      <c r="J9" s="3">
        <v>3012223</v>
      </c>
      <c r="K9" s="3">
        <v>0</v>
      </c>
      <c r="L9" s="3">
        <f t="shared" si="1"/>
        <v>3012223</v>
      </c>
      <c r="M9" s="11">
        <f t="shared" si="2"/>
        <v>16.121419123618473</v>
      </c>
      <c r="N9" s="3">
        <v>0</v>
      </c>
      <c r="O9" s="11">
        <f t="shared" si="3"/>
        <v>16.121419123618473</v>
      </c>
      <c r="P9" s="3">
        <v>0</v>
      </c>
      <c r="Q9" s="11">
        <f>SUM(P9/H9*100)</f>
        <v>0</v>
      </c>
      <c r="R9" s="3">
        <v>0</v>
      </c>
      <c r="S9" s="11">
        <f>SUM(R9/H9*100)</f>
        <v>0</v>
      </c>
      <c r="T9" s="3">
        <v>3012223</v>
      </c>
    </row>
    <row r="10" spans="1:20">
      <c r="A10" s="3"/>
      <c r="B10" s="3" t="s">
        <v>90</v>
      </c>
      <c r="C10" s="3" t="s">
        <v>91</v>
      </c>
      <c r="D10" s="3">
        <v>1</v>
      </c>
      <c r="E10" s="3">
        <v>486064</v>
      </c>
      <c r="F10" s="3">
        <v>0</v>
      </c>
      <c r="G10" s="3">
        <v>0</v>
      </c>
      <c r="H10" s="3">
        <v>486064</v>
      </c>
      <c r="I10" s="11">
        <f t="shared" si="0"/>
        <v>2.6014147906388372</v>
      </c>
      <c r="J10" s="3">
        <v>486064</v>
      </c>
      <c r="K10" s="3">
        <v>0</v>
      </c>
      <c r="L10" s="3">
        <f t="shared" si="1"/>
        <v>486064</v>
      </c>
      <c r="M10" s="11">
        <f t="shared" si="2"/>
        <v>2.6014147906388372</v>
      </c>
      <c r="N10" s="3">
        <v>0</v>
      </c>
      <c r="O10" s="11">
        <f t="shared" si="3"/>
        <v>2.6014147906388372</v>
      </c>
      <c r="P10" s="3">
        <v>0</v>
      </c>
      <c r="Q10" s="11">
        <f>SUM(P10/H10*100)</f>
        <v>0</v>
      </c>
      <c r="R10" s="3">
        <v>0</v>
      </c>
      <c r="S10" s="11">
        <f>SUM(R10/H10*100)</f>
        <v>0</v>
      </c>
      <c r="T10" s="3">
        <v>486064</v>
      </c>
    </row>
    <row r="11" spans="1:20">
      <c r="A11" s="3" t="s">
        <v>92</v>
      </c>
      <c r="B11" s="3" t="s">
        <v>93</v>
      </c>
      <c r="C11" s="3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11">
        <f t="shared" si="0"/>
        <v>0</v>
      </c>
      <c r="J11" s="3">
        <v>0</v>
      </c>
      <c r="K11" s="3">
        <v>0</v>
      </c>
      <c r="L11" s="3">
        <f t="shared" si="1"/>
        <v>0</v>
      </c>
      <c r="M11" s="11">
        <f t="shared" si="2"/>
        <v>0</v>
      </c>
      <c r="N11" s="3">
        <v>0</v>
      </c>
      <c r="O11" s="11">
        <f t="shared" si="3"/>
        <v>0</v>
      </c>
      <c r="P11" s="3">
        <v>0</v>
      </c>
      <c r="Q11" s="11">
        <v>0</v>
      </c>
      <c r="R11" s="3">
        <v>0</v>
      </c>
      <c r="S11" s="11">
        <v>0</v>
      </c>
      <c r="T11" s="3">
        <v>0</v>
      </c>
    </row>
    <row r="12" spans="1:20">
      <c r="A12" s="3" t="s">
        <v>94</v>
      </c>
      <c r="B12" s="3" t="s">
        <v>95</v>
      </c>
      <c r="C12" s="3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11">
        <f t="shared" si="0"/>
        <v>0</v>
      </c>
      <c r="J12" s="3">
        <v>0</v>
      </c>
      <c r="K12" s="3">
        <v>0</v>
      </c>
      <c r="L12" s="3">
        <f t="shared" si="1"/>
        <v>0</v>
      </c>
      <c r="M12" s="11">
        <f t="shared" si="2"/>
        <v>0</v>
      </c>
      <c r="N12" s="3">
        <v>0</v>
      </c>
      <c r="O12" s="11">
        <f t="shared" si="3"/>
        <v>0</v>
      </c>
      <c r="P12" s="3">
        <v>0</v>
      </c>
      <c r="Q12" s="11">
        <v>0</v>
      </c>
      <c r="R12" s="3">
        <v>0</v>
      </c>
      <c r="S12" s="11">
        <v>0</v>
      </c>
      <c r="T12" s="3">
        <v>0</v>
      </c>
    </row>
    <row r="13" spans="1:20">
      <c r="A13" s="3" t="s">
        <v>96</v>
      </c>
      <c r="B13" s="3" t="s">
        <v>97</v>
      </c>
      <c r="C13" s="3"/>
      <c r="D13" s="3">
        <v>1</v>
      </c>
      <c r="E13" s="3">
        <v>6056748</v>
      </c>
      <c r="F13" s="3">
        <v>0</v>
      </c>
      <c r="G13" s="3">
        <v>0</v>
      </c>
      <c r="H13" s="3">
        <v>6056748</v>
      </c>
      <c r="I13" s="11">
        <f t="shared" si="0"/>
        <v>32.415718568690949</v>
      </c>
      <c r="J13" s="3">
        <v>6056748</v>
      </c>
      <c r="K13" s="3">
        <v>0</v>
      </c>
      <c r="L13" s="3">
        <f t="shared" si="1"/>
        <v>6056748</v>
      </c>
      <c r="M13" s="11">
        <f t="shared" si="2"/>
        <v>32.415718568690949</v>
      </c>
      <c r="N13" s="3">
        <v>0</v>
      </c>
      <c r="O13" s="11">
        <f t="shared" si="3"/>
        <v>32.415718568690949</v>
      </c>
      <c r="P13" s="3">
        <v>0</v>
      </c>
      <c r="Q13" s="11">
        <v>0</v>
      </c>
      <c r="R13" s="3">
        <v>0</v>
      </c>
      <c r="S13" s="11">
        <v>0</v>
      </c>
      <c r="T13" s="3">
        <v>6056748</v>
      </c>
    </row>
    <row r="14" spans="1:20">
      <c r="A14" s="3"/>
      <c r="B14" s="3" t="s">
        <v>98</v>
      </c>
      <c r="C14" s="3" t="s">
        <v>99</v>
      </c>
      <c r="D14" s="3">
        <v>1</v>
      </c>
      <c r="E14" s="3">
        <v>6056748</v>
      </c>
      <c r="F14" s="3">
        <v>0</v>
      </c>
      <c r="G14" s="3">
        <v>0</v>
      </c>
      <c r="H14" s="3">
        <v>6056748</v>
      </c>
      <c r="I14" s="11">
        <f t="shared" si="0"/>
        <v>32.415718568690949</v>
      </c>
      <c r="J14" s="3">
        <v>6056748</v>
      </c>
      <c r="K14" s="3">
        <v>0</v>
      </c>
      <c r="L14" s="3">
        <f t="shared" si="1"/>
        <v>6056748</v>
      </c>
      <c r="M14" s="11">
        <f t="shared" si="2"/>
        <v>32.415718568690949</v>
      </c>
      <c r="N14" s="3">
        <v>0</v>
      </c>
      <c r="O14" s="11">
        <f t="shared" si="3"/>
        <v>32.415718568690949</v>
      </c>
      <c r="P14" s="3">
        <v>0</v>
      </c>
      <c r="Q14" s="11">
        <f>SUM(P14/H14*100)</f>
        <v>0</v>
      </c>
      <c r="R14" s="3">
        <v>0</v>
      </c>
      <c r="S14" s="11">
        <f>SUM(R14/H14*100)</f>
        <v>0</v>
      </c>
      <c r="T14" s="3">
        <v>6056748</v>
      </c>
    </row>
    <row r="15" spans="1:20" s="5" customFormat="1">
      <c r="A15" s="9"/>
      <c r="B15" s="9" t="s">
        <v>100</v>
      </c>
      <c r="C15" s="9"/>
      <c r="D15" s="9">
        <f t="shared" ref="D15:P15" si="4">+D8+D11+D12+D13</f>
        <v>3</v>
      </c>
      <c r="E15" s="9">
        <f t="shared" si="4"/>
        <v>9555035</v>
      </c>
      <c r="F15" s="9">
        <f t="shared" si="4"/>
        <v>0</v>
      </c>
      <c r="G15" s="9">
        <f t="shared" si="4"/>
        <v>0</v>
      </c>
      <c r="H15" s="9">
        <f t="shared" si="4"/>
        <v>9555035</v>
      </c>
      <c r="I15" s="12">
        <f t="shared" si="4"/>
        <v>51.138552482948256</v>
      </c>
      <c r="J15" s="9">
        <f t="shared" si="4"/>
        <v>9555035</v>
      </c>
      <c r="K15" s="9">
        <f t="shared" si="4"/>
        <v>0</v>
      </c>
      <c r="L15" s="9">
        <f t="shared" si="4"/>
        <v>9555035</v>
      </c>
      <c r="M15" s="12">
        <f t="shared" si="4"/>
        <v>51.138552482948256</v>
      </c>
      <c r="N15" s="9">
        <f t="shared" si="4"/>
        <v>0</v>
      </c>
      <c r="O15" s="12">
        <f t="shared" si="4"/>
        <v>51.138552482948256</v>
      </c>
      <c r="P15" s="9">
        <f t="shared" si="4"/>
        <v>0</v>
      </c>
      <c r="Q15" s="12">
        <v>0</v>
      </c>
      <c r="R15" s="9">
        <f>+R8+R11+R12+R13</f>
        <v>0</v>
      </c>
      <c r="S15" s="12">
        <f>SUM(R15/H15*100)</f>
        <v>0</v>
      </c>
      <c r="T15" s="9">
        <f>+T8+T11+T12+T13</f>
        <v>9555035</v>
      </c>
    </row>
    <row r="16" spans="1:20">
      <c r="A16" s="4" t="s">
        <v>101</v>
      </c>
      <c r="B16" s="3" t="s">
        <v>102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 t="s">
        <v>86</v>
      </c>
      <c r="B17" s="3" t="s">
        <v>103</v>
      </c>
      <c r="C17" s="3"/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11">
        <f>SUM(H17/18684602*100)</f>
        <v>0</v>
      </c>
      <c r="J17" s="3">
        <v>0</v>
      </c>
      <c r="K17" s="3">
        <v>0</v>
      </c>
      <c r="L17" s="3">
        <f>+J17+K17</f>
        <v>0</v>
      </c>
      <c r="M17" s="11">
        <f>SUM(L17/18684602*100)</f>
        <v>0</v>
      </c>
      <c r="N17" s="3">
        <v>0</v>
      </c>
      <c r="O17" s="11">
        <f>SUM((H17+N17)/18684602*100)</f>
        <v>0</v>
      </c>
      <c r="P17" s="3">
        <v>0</v>
      </c>
      <c r="Q17" s="11">
        <v>0</v>
      </c>
      <c r="R17" s="3">
        <v>0</v>
      </c>
      <c r="S17" s="11">
        <v>0</v>
      </c>
      <c r="T17" s="3">
        <v>0</v>
      </c>
    </row>
    <row r="18" spans="1:20">
      <c r="A18" s="3" t="s">
        <v>92</v>
      </c>
      <c r="B18" s="3" t="s">
        <v>104</v>
      </c>
      <c r="C18" s="3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1">
        <f>SUM(H18/18684602*100)</f>
        <v>0</v>
      </c>
      <c r="J18" s="3">
        <v>0</v>
      </c>
      <c r="K18" s="3">
        <v>0</v>
      </c>
      <c r="L18" s="3">
        <f>+J18+K18</f>
        <v>0</v>
      </c>
      <c r="M18" s="11">
        <f>SUM(L18/18684602*100)</f>
        <v>0</v>
      </c>
      <c r="N18" s="3">
        <v>0</v>
      </c>
      <c r="O18" s="11">
        <f>SUM((H18+N18)/18684602*100)</f>
        <v>0</v>
      </c>
      <c r="P18" s="3">
        <v>0</v>
      </c>
      <c r="Q18" s="11">
        <v>0</v>
      </c>
      <c r="R18" s="3">
        <v>0</v>
      </c>
      <c r="S18" s="11">
        <v>0</v>
      </c>
      <c r="T18" s="3">
        <v>0</v>
      </c>
    </row>
    <row r="19" spans="1:20">
      <c r="A19" s="3" t="s">
        <v>94</v>
      </c>
      <c r="B19" s="3" t="s">
        <v>105</v>
      </c>
      <c r="C19" s="3"/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11">
        <f>SUM(H19/18684602*100)</f>
        <v>0</v>
      </c>
      <c r="J19" s="3">
        <v>0</v>
      </c>
      <c r="K19" s="3">
        <v>0</v>
      </c>
      <c r="L19" s="3">
        <f>+J19+K19</f>
        <v>0</v>
      </c>
      <c r="M19" s="11">
        <f>SUM(L19/18684602*100)</f>
        <v>0</v>
      </c>
      <c r="N19" s="3">
        <v>0</v>
      </c>
      <c r="O19" s="11">
        <f>SUM((H19+N19)/18684602*100)</f>
        <v>0</v>
      </c>
      <c r="P19" s="3">
        <v>0</v>
      </c>
      <c r="Q19" s="11">
        <v>0</v>
      </c>
      <c r="R19" s="3">
        <v>0</v>
      </c>
      <c r="S19" s="11">
        <v>0</v>
      </c>
      <c r="T19" s="3">
        <v>0</v>
      </c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 t="s">
        <v>96</v>
      </c>
      <c r="B21" s="3" t="s">
        <v>106</v>
      </c>
      <c r="C21" s="3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11">
        <f>SUM(H21/18684602*100)</f>
        <v>0</v>
      </c>
      <c r="J21" s="3">
        <v>0</v>
      </c>
      <c r="K21" s="3">
        <v>0</v>
      </c>
      <c r="L21" s="3">
        <f>+J21+K21</f>
        <v>0</v>
      </c>
      <c r="M21" s="11">
        <f>SUM(L21/18684602*100)</f>
        <v>0</v>
      </c>
      <c r="N21" s="3">
        <v>0</v>
      </c>
      <c r="O21" s="11">
        <f>SUM((H21+N21)/18684602*100)</f>
        <v>0</v>
      </c>
      <c r="P21" s="3">
        <v>0</v>
      </c>
      <c r="Q21" s="11">
        <v>0</v>
      </c>
      <c r="R21" s="3">
        <v>0</v>
      </c>
      <c r="S21" s="11">
        <v>0</v>
      </c>
      <c r="T21" s="3">
        <v>0</v>
      </c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>
      <c r="A23" s="3" t="s">
        <v>107</v>
      </c>
      <c r="B23" s="3" t="s">
        <v>108</v>
      </c>
      <c r="C23" s="3"/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1">
        <f>SUM(H23/18684602*100)</f>
        <v>0</v>
      </c>
      <c r="J23" s="3">
        <v>0</v>
      </c>
      <c r="K23" s="3">
        <v>0</v>
      </c>
      <c r="L23" s="3">
        <f>+J23+K23</f>
        <v>0</v>
      </c>
      <c r="M23" s="11">
        <f>SUM(L23/18684602*100)</f>
        <v>0</v>
      </c>
      <c r="N23" s="3">
        <v>0</v>
      </c>
      <c r="O23" s="11">
        <f>SUM((H23+N23)/18684602*100)</f>
        <v>0</v>
      </c>
      <c r="P23" s="3">
        <v>0</v>
      </c>
      <c r="Q23" s="11">
        <v>0</v>
      </c>
      <c r="R23" s="3">
        <v>0</v>
      </c>
      <c r="S23" s="11">
        <v>0</v>
      </c>
      <c r="T23" s="3">
        <v>0</v>
      </c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5" customFormat="1">
      <c r="A25" s="9"/>
      <c r="B25" s="9" t="s">
        <v>109</v>
      </c>
      <c r="C25" s="9"/>
      <c r="D25" s="9">
        <f t="shared" ref="D25:P25" si="5">+D17+D18+D19+D21+D23</f>
        <v>0</v>
      </c>
      <c r="E25" s="9">
        <f t="shared" si="5"/>
        <v>0</v>
      </c>
      <c r="F25" s="9">
        <f t="shared" si="5"/>
        <v>0</v>
      </c>
      <c r="G25" s="9">
        <f t="shared" si="5"/>
        <v>0</v>
      </c>
      <c r="H25" s="9">
        <f t="shared" si="5"/>
        <v>0</v>
      </c>
      <c r="I25" s="12">
        <f t="shared" si="5"/>
        <v>0</v>
      </c>
      <c r="J25" s="9">
        <f t="shared" si="5"/>
        <v>0</v>
      </c>
      <c r="K25" s="9">
        <f t="shared" si="5"/>
        <v>0</v>
      </c>
      <c r="L25" s="9">
        <f t="shared" si="5"/>
        <v>0</v>
      </c>
      <c r="M25" s="12">
        <f t="shared" si="5"/>
        <v>0</v>
      </c>
      <c r="N25" s="9">
        <f t="shared" si="5"/>
        <v>0</v>
      </c>
      <c r="O25" s="12">
        <f t="shared" si="5"/>
        <v>0</v>
      </c>
      <c r="P25" s="9">
        <f t="shared" si="5"/>
        <v>0</v>
      </c>
      <c r="Q25" s="12">
        <v>0</v>
      </c>
      <c r="R25" s="9">
        <f>+R17+R18+R19+R21+R23</f>
        <v>0</v>
      </c>
      <c r="S25" s="12">
        <f>+S17+S18+S19+S21+S23</f>
        <v>0</v>
      </c>
      <c r="T25" s="9">
        <f>+T17+T18+T19+T21+T23</f>
        <v>0</v>
      </c>
    </row>
    <row r="26" spans="1:20" s="5" customFormat="1">
      <c r="A26" s="9"/>
      <c r="B26" s="9" t="s">
        <v>110</v>
      </c>
      <c r="C26" s="9"/>
      <c r="D26" s="9">
        <f t="shared" ref="D26:P26" si="6">+(D15+D25)</f>
        <v>3</v>
      </c>
      <c r="E26" s="9">
        <f t="shared" si="6"/>
        <v>9555035</v>
      </c>
      <c r="F26" s="9">
        <f t="shared" si="6"/>
        <v>0</v>
      </c>
      <c r="G26" s="9">
        <f t="shared" si="6"/>
        <v>0</v>
      </c>
      <c r="H26" s="9">
        <f t="shared" si="6"/>
        <v>9555035</v>
      </c>
      <c r="I26" s="12">
        <f t="shared" si="6"/>
        <v>51.138552482948256</v>
      </c>
      <c r="J26" s="9">
        <f t="shared" si="6"/>
        <v>9555035</v>
      </c>
      <c r="K26" s="9">
        <f t="shared" si="6"/>
        <v>0</v>
      </c>
      <c r="L26" s="9">
        <f t="shared" si="6"/>
        <v>9555035</v>
      </c>
      <c r="M26" s="12">
        <f t="shared" si="6"/>
        <v>51.138552482948256</v>
      </c>
      <c r="N26" s="9">
        <f t="shared" si="6"/>
        <v>0</v>
      </c>
      <c r="O26" s="12">
        <f t="shared" si="6"/>
        <v>51.138552482948256</v>
      </c>
      <c r="P26" s="9">
        <f t="shared" si="6"/>
        <v>0</v>
      </c>
      <c r="Q26" s="12">
        <v>0</v>
      </c>
      <c r="R26" s="9">
        <f>+(R15+R25)</f>
        <v>0</v>
      </c>
      <c r="S26" s="12">
        <f>SUM(R26/H26*100)</f>
        <v>0</v>
      </c>
      <c r="T26" s="9">
        <f>+(T15+T25)</f>
        <v>9555035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5"/>
  <sheetViews>
    <sheetView tabSelected="1" topLeftCell="A11" workbookViewId="0">
      <selection activeCell="E29" sqref="E29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6" customFormat="1" ht="15.75">
      <c r="A1" s="6" t="s">
        <v>111</v>
      </c>
    </row>
    <row r="3" spans="1:20" s="5" customFormat="1" ht="90">
      <c r="A3" s="7" t="s">
        <v>30</v>
      </c>
      <c r="B3" s="7" t="s">
        <v>79</v>
      </c>
      <c r="C3" s="7" t="s">
        <v>80</v>
      </c>
      <c r="D3" s="7" t="s">
        <v>33</v>
      </c>
      <c r="E3" s="7" t="s">
        <v>34</v>
      </c>
      <c r="F3" s="7" t="s">
        <v>35</v>
      </c>
      <c r="G3" s="7" t="s">
        <v>36</v>
      </c>
      <c r="H3" s="7" t="s">
        <v>81</v>
      </c>
      <c r="I3" s="7" t="s">
        <v>112</v>
      </c>
      <c r="J3" s="19" t="s">
        <v>39</v>
      </c>
      <c r="K3" s="19"/>
      <c r="L3" s="19"/>
      <c r="M3" s="19"/>
      <c r="N3" s="7" t="s">
        <v>40</v>
      </c>
      <c r="O3" s="7" t="s">
        <v>41</v>
      </c>
      <c r="P3" s="19" t="s">
        <v>42</v>
      </c>
      <c r="Q3" s="19"/>
      <c r="R3" s="19" t="s">
        <v>43</v>
      </c>
      <c r="S3" s="19"/>
      <c r="T3" s="7" t="s">
        <v>44</v>
      </c>
    </row>
    <row r="4" spans="1:20" s="5" customFormat="1" ht="30" customHeight="1">
      <c r="A4" s="9"/>
      <c r="B4" s="9"/>
      <c r="C4" s="9"/>
      <c r="D4" s="9"/>
      <c r="E4" s="9"/>
      <c r="F4" s="9"/>
      <c r="G4" s="9"/>
      <c r="H4" s="9"/>
      <c r="I4" s="9"/>
      <c r="J4" s="20" t="s">
        <v>45</v>
      </c>
      <c r="K4" s="20"/>
      <c r="L4" s="20"/>
      <c r="M4" s="7" t="s">
        <v>46</v>
      </c>
      <c r="N4" s="13"/>
      <c r="O4" s="9"/>
      <c r="P4" s="8" t="s">
        <v>47</v>
      </c>
      <c r="Q4" s="7" t="s">
        <v>48</v>
      </c>
      <c r="R4" s="7" t="s">
        <v>47</v>
      </c>
      <c r="S4" s="7" t="s">
        <v>48</v>
      </c>
      <c r="T4" s="9"/>
    </row>
    <row r="5" spans="1:20" s="5" customFormat="1">
      <c r="A5" s="9"/>
      <c r="B5" s="9"/>
      <c r="C5" s="9"/>
      <c r="D5" s="9"/>
      <c r="E5" s="9"/>
      <c r="F5" s="9"/>
      <c r="G5" s="9"/>
      <c r="H5" s="9"/>
      <c r="I5" s="9"/>
      <c r="J5" s="7" t="s">
        <v>49</v>
      </c>
      <c r="K5" s="7" t="s">
        <v>50</v>
      </c>
      <c r="L5" s="7" t="s">
        <v>51</v>
      </c>
      <c r="M5" s="9"/>
      <c r="N5" s="9"/>
      <c r="O5" s="9"/>
      <c r="P5" s="9"/>
      <c r="Q5" s="9"/>
      <c r="R5" s="9"/>
      <c r="S5" s="9"/>
      <c r="T5" s="9"/>
    </row>
    <row r="6" spans="1:20" s="5" customFormat="1">
      <c r="A6" s="14"/>
      <c r="B6" s="14" t="s">
        <v>52</v>
      </c>
      <c r="C6" s="14" t="s">
        <v>53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58</v>
      </c>
      <c r="I6" s="14" t="s">
        <v>59</v>
      </c>
      <c r="J6" s="21" t="s">
        <v>60</v>
      </c>
      <c r="K6" s="21"/>
      <c r="L6" s="21"/>
      <c r="M6" s="21"/>
      <c r="N6" s="14" t="s">
        <v>61</v>
      </c>
      <c r="O6" s="14" t="s">
        <v>62</v>
      </c>
      <c r="P6" s="21" t="s">
        <v>63</v>
      </c>
      <c r="Q6" s="21"/>
      <c r="R6" s="21" t="s">
        <v>64</v>
      </c>
      <c r="S6" s="21"/>
      <c r="T6" s="14" t="s">
        <v>65</v>
      </c>
    </row>
    <row r="7" spans="1:20">
      <c r="A7" s="4" t="s">
        <v>84</v>
      </c>
      <c r="B7" s="3" t="s">
        <v>105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>
      <c r="A8" s="3" t="s">
        <v>86</v>
      </c>
      <c r="B8" s="3" t="s">
        <v>113</v>
      </c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  <c r="I8" s="11">
        <f t="shared" ref="I8:I15" si="0">SUM(H8/18684602*100)</f>
        <v>0</v>
      </c>
      <c r="J8" s="3">
        <v>0</v>
      </c>
      <c r="K8" s="3">
        <v>0</v>
      </c>
      <c r="L8" s="3">
        <f t="shared" ref="L8:L15" si="1">+J8+K8</f>
        <v>0</v>
      </c>
      <c r="M8" s="11">
        <f t="shared" ref="M8:M15" si="2">SUM(L8/18684602*100)</f>
        <v>0</v>
      </c>
      <c r="N8" s="3">
        <v>0</v>
      </c>
      <c r="O8" s="11">
        <f t="shared" ref="O8:O15" si="3">SUM((H8+N8)/18684602*100)</f>
        <v>0</v>
      </c>
      <c r="P8" s="3">
        <v>0</v>
      </c>
      <c r="Q8" s="11">
        <v>0</v>
      </c>
      <c r="R8" s="3" t="s">
        <v>70</v>
      </c>
      <c r="S8" s="3" t="s">
        <v>70</v>
      </c>
      <c r="T8" s="3">
        <v>0</v>
      </c>
    </row>
    <row r="9" spans="1:20">
      <c r="A9" s="3" t="s">
        <v>92</v>
      </c>
      <c r="B9" s="3" t="s">
        <v>114</v>
      </c>
      <c r="C9" s="3"/>
      <c r="D9" s="3">
        <v>0</v>
      </c>
      <c r="E9" s="3">
        <v>0</v>
      </c>
      <c r="F9" s="3">
        <v>0</v>
      </c>
      <c r="G9" s="3">
        <v>0</v>
      </c>
      <c r="H9" s="3">
        <v>0</v>
      </c>
      <c r="I9" s="11">
        <f t="shared" si="0"/>
        <v>0</v>
      </c>
      <c r="J9" s="3">
        <v>0</v>
      </c>
      <c r="K9" s="3">
        <v>0</v>
      </c>
      <c r="L9" s="3">
        <f t="shared" si="1"/>
        <v>0</v>
      </c>
      <c r="M9" s="11">
        <f t="shared" si="2"/>
        <v>0</v>
      </c>
      <c r="N9" s="3">
        <v>0</v>
      </c>
      <c r="O9" s="11">
        <f t="shared" si="3"/>
        <v>0</v>
      </c>
      <c r="P9" s="3">
        <v>0</v>
      </c>
      <c r="Q9" s="11">
        <v>0</v>
      </c>
      <c r="R9" s="3" t="s">
        <v>70</v>
      </c>
      <c r="S9" s="3" t="s">
        <v>70</v>
      </c>
      <c r="T9" s="3">
        <v>0</v>
      </c>
    </row>
    <row r="10" spans="1:20">
      <c r="A10" s="3" t="s">
        <v>94</v>
      </c>
      <c r="B10" s="3" t="s">
        <v>115</v>
      </c>
      <c r="C10" s="3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11">
        <f t="shared" si="0"/>
        <v>0</v>
      </c>
      <c r="J10" s="3">
        <v>0</v>
      </c>
      <c r="K10" s="3">
        <v>0</v>
      </c>
      <c r="L10" s="3">
        <f t="shared" si="1"/>
        <v>0</v>
      </c>
      <c r="M10" s="11">
        <f t="shared" si="2"/>
        <v>0</v>
      </c>
      <c r="N10" s="3">
        <v>0</v>
      </c>
      <c r="O10" s="11">
        <f t="shared" si="3"/>
        <v>0</v>
      </c>
      <c r="P10" s="3">
        <v>0</v>
      </c>
      <c r="Q10" s="11">
        <v>0</v>
      </c>
      <c r="R10" s="3" t="s">
        <v>70</v>
      </c>
      <c r="S10" s="3" t="s">
        <v>70</v>
      </c>
      <c r="T10" s="3">
        <v>0</v>
      </c>
    </row>
    <row r="11" spans="1:20">
      <c r="A11" s="3" t="s">
        <v>96</v>
      </c>
      <c r="B11" s="3" t="s">
        <v>116</v>
      </c>
      <c r="C11" s="3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11">
        <f t="shared" si="0"/>
        <v>0</v>
      </c>
      <c r="J11" s="3">
        <v>0</v>
      </c>
      <c r="K11" s="3">
        <v>0</v>
      </c>
      <c r="L11" s="3">
        <f t="shared" si="1"/>
        <v>0</v>
      </c>
      <c r="M11" s="11">
        <f t="shared" si="2"/>
        <v>0</v>
      </c>
      <c r="N11" s="3">
        <v>0</v>
      </c>
      <c r="O11" s="11">
        <f t="shared" si="3"/>
        <v>0</v>
      </c>
      <c r="P11" s="3">
        <v>0</v>
      </c>
      <c r="Q11" s="11">
        <v>0</v>
      </c>
      <c r="R11" s="3" t="s">
        <v>70</v>
      </c>
      <c r="S11" s="3" t="s">
        <v>70</v>
      </c>
      <c r="T11" s="3">
        <v>0</v>
      </c>
    </row>
    <row r="12" spans="1:20">
      <c r="A12" s="3" t="s">
        <v>107</v>
      </c>
      <c r="B12" s="3" t="s">
        <v>117</v>
      </c>
      <c r="C12" s="3"/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11">
        <f t="shared" si="0"/>
        <v>0</v>
      </c>
      <c r="J12" s="3">
        <v>0</v>
      </c>
      <c r="K12" s="3">
        <v>0</v>
      </c>
      <c r="L12" s="3">
        <f t="shared" si="1"/>
        <v>0</v>
      </c>
      <c r="M12" s="11">
        <f t="shared" si="2"/>
        <v>0</v>
      </c>
      <c r="N12" s="3">
        <v>0</v>
      </c>
      <c r="O12" s="11">
        <f t="shared" si="3"/>
        <v>0</v>
      </c>
      <c r="P12" s="3">
        <v>0</v>
      </c>
      <c r="Q12" s="11">
        <v>0</v>
      </c>
      <c r="R12" s="3" t="s">
        <v>70</v>
      </c>
      <c r="S12" s="3" t="s">
        <v>70</v>
      </c>
      <c r="T12" s="3">
        <v>0</v>
      </c>
    </row>
    <row r="13" spans="1:20">
      <c r="A13" s="3" t="s">
        <v>118</v>
      </c>
      <c r="B13" s="3" t="s">
        <v>95</v>
      </c>
      <c r="C13" s="3"/>
      <c r="D13" s="3">
        <v>1</v>
      </c>
      <c r="E13" s="3">
        <v>3500</v>
      </c>
      <c r="F13" s="3">
        <v>0</v>
      </c>
      <c r="G13" s="3">
        <v>0</v>
      </c>
      <c r="H13" s="3">
        <v>3500</v>
      </c>
      <c r="I13" s="11">
        <f t="shared" si="0"/>
        <v>1.8732001891182914E-2</v>
      </c>
      <c r="J13" s="3">
        <v>3500</v>
      </c>
      <c r="K13" s="3">
        <v>0</v>
      </c>
      <c r="L13" s="3">
        <f t="shared" si="1"/>
        <v>3500</v>
      </c>
      <c r="M13" s="11">
        <f t="shared" si="2"/>
        <v>1.8732001891182914E-2</v>
      </c>
      <c r="N13" s="3">
        <v>0</v>
      </c>
      <c r="O13" s="11">
        <f t="shared" si="3"/>
        <v>1.8732001891182914E-2</v>
      </c>
      <c r="P13" s="3">
        <v>0</v>
      </c>
      <c r="Q13" s="11">
        <v>0</v>
      </c>
      <c r="R13" s="3" t="s">
        <v>70</v>
      </c>
      <c r="S13" s="3" t="s">
        <v>70</v>
      </c>
      <c r="T13" s="3">
        <v>3500</v>
      </c>
    </row>
    <row r="14" spans="1:20">
      <c r="A14" s="3" t="s">
        <v>119</v>
      </c>
      <c r="B14" s="3" t="s">
        <v>120</v>
      </c>
      <c r="C14" s="3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11">
        <f t="shared" si="0"/>
        <v>0</v>
      </c>
      <c r="J14" s="3">
        <v>0</v>
      </c>
      <c r="K14" s="3">
        <v>0</v>
      </c>
      <c r="L14" s="3">
        <f t="shared" si="1"/>
        <v>0</v>
      </c>
      <c r="M14" s="11">
        <f t="shared" si="2"/>
        <v>0</v>
      </c>
      <c r="N14" s="3">
        <v>0</v>
      </c>
      <c r="O14" s="11">
        <f t="shared" si="3"/>
        <v>0</v>
      </c>
      <c r="P14" s="3">
        <v>0</v>
      </c>
      <c r="Q14" s="11">
        <v>0</v>
      </c>
      <c r="R14" s="3" t="s">
        <v>70</v>
      </c>
      <c r="S14" s="3" t="s">
        <v>70</v>
      </c>
      <c r="T14" s="3">
        <v>0</v>
      </c>
    </row>
    <row r="15" spans="1:20">
      <c r="A15" s="3" t="s">
        <v>121</v>
      </c>
      <c r="B15" s="3" t="s">
        <v>122</v>
      </c>
      <c r="C15" s="3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11">
        <f t="shared" si="0"/>
        <v>0</v>
      </c>
      <c r="J15" s="3">
        <v>0</v>
      </c>
      <c r="K15" s="3">
        <v>0</v>
      </c>
      <c r="L15" s="3">
        <f t="shared" si="1"/>
        <v>0</v>
      </c>
      <c r="M15" s="11">
        <f t="shared" si="2"/>
        <v>0</v>
      </c>
      <c r="N15" s="3">
        <v>0</v>
      </c>
      <c r="O15" s="11">
        <f t="shared" si="3"/>
        <v>0</v>
      </c>
      <c r="P15" s="3">
        <v>0</v>
      </c>
      <c r="Q15" s="11">
        <v>0</v>
      </c>
      <c r="R15" s="3" t="s">
        <v>70</v>
      </c>
      <c r="S15" s="3" t="s">
        <v>70</v>
      </c>
      <c r="T15" s="3">
        <v>0</v>
      </c>
    </row>
    <row r="16" spans="1:20">
      <c r="A16" s="3" t="s">
        <v>123</v>
      </c>
      <c r="B16" s="3" t="s">
        <v>97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5" customFormat="1">
      <c r="A17" s="9"/>
      <c r="B17" s="9" t="s">
        <v>124</v>
      </c>
      <c r="C17" s="9"/>
      <c r="D17" s="9">
        <f t="shared" ref="D17:P17" si="4">+D8+D9+D10+D11+D12+D13+D14+D15</f>
        <v>1</v>
      </c>
      <c r="E17" s="9">
        <f t="shared" si="4"/>
        <v>3500</v>
      </c>
      <c r="F17" s="9">
        <f t="shared" si="4"/>
        <v>0</v>
      </c>
      <c r="G17" s="9">
        <f t="shared" si="4"/>
        <v>0</v>
      </c>
      <c r="H17" s="9">
        <f t="shared" si="4"/>
        <v>3500</v>
      </c>
      <c r="I17" s="12">
        <f t="shared" si="4"/>
        <v>1.8732001891182914E-2</v>
      </c>
      <c r="J17" s="9">
        <f t="shared" si="4"/>
        <v>3500</v>
      </c>
      <c r="K17" s="9">
        <f t="shared" si="4"/>
        <v>0</v>
      </c>
      <c r="L17" s="9">
        <f t="shared" si="4"/>
        <v>3500</v>
      </c>
      <c r="M17" s="12">
        <f t="shared" si="4"/>
        <v>1.8732001891182914E-2</v>
      </c>
      <c r="N17" s="9">
        <f t="shared" si="4"/>
        <v>0</v>
      </c>
      <c r="O17" s="12">
        <f t="shared" si="4"/>
        <v>1.8732001891182914E-2</v>
      </c>
      <c r="P17" s="9">
        <f t="shared" si="4"/>
        <v>0</v>
      </c>
      <c r="Q17" s="12">
        <v>0</v>
      </c>
      <c r="R17" s="9" t="s">
        <v>70</v>
      </c>
      <c r="S17" s="9" t="s">
        <v>70</v>
      </c>
      <c r="T17" s="9">
        <f>+T8+T9+T10+T11+T12+T13+T14+T15</f>
        <v>3500</v>
      </c>
    </row>
    <row r="18" spans="1:20">
      <c r="A18" s="4" t="s">
        <v>101</v>
      </c>
      <c r="B18" s="3" t="s">
        <v>125</v>
      </c>
      <c r="C18" s="3"/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1">
        <f>SUM(H18/18684602*100)</f>
        <v>0</v>
      </c>
      <c r="J18" s="3">
        <v>0</v>
      </c>
      <c r="K18" s="3">
        <v>0</v>
      </c>
      <c r="L18" s="3">
        <f>+J18+K18</f>
        <v>0</v>
      </c>
      <c r="M18" s="11">
        <f>SUM(L18/18684602*100)</f>
        <v>0</v>
      </c>
      <c r="N18" s="3">
        <v>0</v>
      </c>
      <c r="O18" s="11">
        <f>SUM((H18+N18)/18684602*100)</f>
        <v>0</v>
      </c>
      <c r="P18" s="3">
        <v>0</v>
      </c>
      <c r="Q18" s="11">
        <v>0</v>
      </c>
      <c r="R18" s="3" t="s">
        <v>70</v>
      </c>
      <c r="S18" s="3" t="s">
        <v>70</v>
      </c>
      <c r="T18" s="3">
        <v>0</v>
      </c>
    </row>
    <row r="19" spans="1:20" s="5" customFormat="1">
      <c r="A19" s="9"/>
      <c r="B19" s="9" t="s">
        <v>126</v>
      </c>
      <c r="C19" s="9"/>
      <c r="D19" s="9">
        <f t="shared" ref="D19:P19" si="5">+D18</f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9">
        <f t="shared" si="5"/>
        <v>0</v>
      </c>
      <c r="I19" s="12">
        <f t="shared" si="5"/>
        <v>0</v>
      </c>
      <c r="J19" s="9">
        <f t="shared" si="5"/>
        <v>0</v>
      </c>
      <c r="K19" s="9">
        <f t="shared" si="5"/>
        <v>0</v>
      </c>
      <c r="L19" s="9">
        <f t="shared" si="5"/>
        <v>0</v>
      </c>
      <c r="M19" s="12">
        <f t="shared" si="5"/>
        <v>0</v>
      </c>
      <c r="N19" s="9">
        <f t="shared" si="5"/>
        <v>0</v>
      </c>
      <c r="O19" s="12">
        <f t="shared" si="5"/>
        <v>0</v>
      </c>
      <c r="P19" s="9">
        <f t="shared" si="5"/>
        <v>0</v>
      </c>
      <c r="Q19" s="12">
        <v>0</v>
      </c>
      <c r="R19" s="9" t="str">
        <f>+R18</f>
        <v>NA</v>
      </c>
      <c r="S19" s="9" t="str">
        <f>+S18</f>
        <v>NA</v>
      </c>
      <c r="T19" s="9">
        <f>+T18</f>
        <v>0</v>
      </c>
    </row>
    <row r="20" spans="1:20">
      <c r="A20" s="4" t="s">
        <v>127</v>
      </c>
      <c r="B20" s="3" t="s">
        <v>128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4" t="s">
        <v>86</v>
      </c>
      <c r="B21" s="3" t="s">
        <v>129</v>
      </c>
      <c r="C21" s="3"/>
      <c r="D21" s="3">
        <v>10705</v>
      </c>
      <c r="E21" s="3">
        <v>4203852</v>
      </c>
      <c r="F21" s="3">
        <v>0</v>
      </c>
      <c r="G21" s="3">
        <v>0</v>
      </c>
      <c r="H21" s="3">
        <v>4203852</v>
      </c>
      <c r="I21" s="11">
        <f>SUM(H21/18684602*100)</f>
        <v>22.499018175500876</v>
      </c>
      <c r="J21" s="3">
        <v>4203852</v>
      </c>
      <c r="K21" s="3">
        <v>0</v>
      </c>
      <c r="L21" s="3">
        <f>+J21+K21</f>
        <v>4203852</v>
      </c>
      <c r="M21" s="11">
        <f>SUM(L21/18684602*100)</f>
        <v>22.499018175500876</v>
      </c>
      <c r="N21" s="3">
        <v>0</v>
      </c>
      <c r="O21" s="11">
        <f>SUM((H21+N21)/18684602*100)</f>
        <v>22.499018175500876</v>
      </c>
      <c r="P21" s="3"/>
      <c r="Q21" s="11">
        <v>0</v>
      </c>
      <c r="R21" s="3" t="s">
        <v>70</v>
      </c>
      <c r="S21" s="3" t="s">
        <v>70</v>
      </c>
      <c r="T21" s="3">
        <v>4109641</v>
      </c>
    </row>
    <row r="22" spans="1:20">
      <c r="A22" s="3"/>
      <c r="B22" s="3" t="s">
        <v>130</v>
      </c>
      <c r="C22" s="3"/>
      <c r="D22" s="3">
        <v>9</v>
      </c>
      <c r="E22" s="3">
        <v>4397487</v>
      </c>
      <c r="F22" s="3">
        <v>0</v>
      </c>
      <c r="G22" s="3">
        <v>0</v>
      </c>
      <c r="H22" s="3">
        <v>4397487</v>
      </c>
      <c r="I22" s="11">
        <f>SUM(H22/18684602*100)</f>
        <v>23.535352800129221</v>
      </c>
      <c r="J22" s="3">
        <v>4397487</v>
      </c>
      <c r="K22" s="3">
        <v>0</v>
      </c>
      <c r="L22" s="3">
        <f>+J22+K22</f>
        <v>4397487</v>
      </c>
      <c r="M22" s="11">
        <f>SUM(L22/18684602*100)</f>
        <v>23.535352800129221</v>
      </c>
      <c r="N22" s="3">
        <v>0</v>
      </c>
      <c r="O22" s="11">
        <f>SUM((H22+N22)/18684602*100)</f>
        <v>23.535352800129221</v>
      </c>
      <c r="P22" s="3"/>
      <c r="Q22" s="11">
        <v>0</v>
      </c>
      <c r="R22" s="3" t="s">
        <v>70</v>
      </c>
      <c r="S22" s="3" t="s">
        <v>70</v>
      </c>
      <c r="T22" s="3">
        <v>4397487</v>
      </c>
    </row>
    <row r="23" spans="1:20">
      <c r="A23" s="3"/>
      <c r="B23" s="3" t="s">
        <v>131</v>
      </c>
      <c r="C23" s="3" t="s">
        <v>132</v>
      </c>
      <c r="D23" s="3">
        <v>1</v>
      </c>
      <c r="E23" s="3">
        <v>3704684</v>
      </c>
      <c r="F23" s="3">
        <v>0</v>
      </c>
      <c r="G23" s="3">
        <v>0</v>
      </c>
      <c r="H23" s="3">
        <v>3704684</v>
      </c>
      <c r="I23" s="11">
        <f>SUM(H23/18684602*100)</f>
        <v>19.827470769781449</v>
      </c>
      <c r="J23" s="3">
        <v>3704684</v>
      </c>
      <c r="K23" s="3">
        <v>0</v>
      </c>
      <c r="L23" s="3">
        <f>+J23+K23</f>
        <v>3704684</v>
      </c>
      <c r="M23" s="11">
        <f>SUM(L23/18684602*100)</f>
        <v>19.827470769781449</v>
      </c>
      <c r="N23" s="3">
        <v>0</v>
      </c>
      <c r="O23" s="11">
        <f>SUM((H23+N23)/18684602*100)</f>
        <v>19.827470769781449</v>
      </c>
      <c r="P23" s="3">
        <v>0</v>
      </c>
      <c r="Q23" s="11">
        <f>SUM(P23/H23*100)</f>
        <v>0</v>
      </c>
      <c r="R23" s="3" t="s">
        <v>70</v>
      </c>
      <c r="S23" s="3" t="s">
        <v>70</v>
      </c>
      <c r="T23" s="3">
        <v>3704684</v>
      </c>
    </row>
    <row r="24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>
      <c r="A25" s="3" t="s">
        <v>92</v>
      </c>
      <c r="B25" s="3" t="s">
        <v>133</v>
      </c>
      <c r="C25" s="3"/>
      <c r="D25" s="3">
        <v>2</v>
      </c>
      <c r="E25" s="3">
        <v>850</v>
      </c>
      <c r="F25" s="3">
        <v>0</v>
      </c>
      <c r="G25" s="3">
        <v>0</v>
      </c>
      <c r="H25" s="3">
        <v>850</v>
      </c>
      <c r="I25" s="11">
        <f>SUM(H25/18684602*100)</f>
        <v>4.5492004592872781E-3</v>
      </c>
      <c r="J25" s="3">
        <v>850</v>
      </c>
      <c r="K25" s="3">
        <v>0</v>
      </c>
      <c r="L25" s="3">
        <f>+J25+K25</f>
        <v>850</v>
      </c>
      <c r="M25" s="11">
        <f>SUM(L25/18684602*100)</f>
        <v>4.5492004592872781E-3</v>
      </c>
      <c r="N25" s="3">
        <v>0</v>
      </c>
      <c r="O25" s="11">
        <f>SUM((H25+N25)/18684602*100)</f>
        <v>4.5492004592872781E-3</v>
      </c>
      <c r="P25" s="3">
        <v>0</v>
      </c>
      <c r="Q25" s="11">
        <v>0</v>
      </c>
      <c r="R25" s="3" t="s">
        <v>70</v>
      </c>
      <c r="S25" s="3" t="s">
        <v>70</v>
      </c>
      <c r="T25" s="3">
        <v>850</v>
      </c>
    </row>
    <row r="26" spans="1:20">
      <c r="A26" s="3" t="s">
        <v>94</v>
      </c>
      <c r="B26" s="3" t="s">
        <v>134</v>
      </c>
      <c r="C26" s="3"/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11">
        <f>SUM(H26/18684602*100)</f>
        <v>0</v>
      </c>
      <c r="J26" s="3">
        <v>0</v>
      </c>
      <c r="K26" s="3">
        <v>0</v>
      </c>
      <c r="L26" s="3">
        <f>+J26+K26</f>
        <v>0</v>
      </c>
      <c r="M26" s="11">
        <f>SUM(L26/18684602*100)</f>
        <v>0</v>
      </c>
      <c r="N26" s="3">
        <v>0</v>
      </c>
      <c r="O26" s="11">
        <f>SUM((H26+N26)/18684602*100)</f>
        <v>0</v>
      </c>
      <c r="P26" s="3">
        <v>0</v>
      </c>
      <c r="Q26" s="11">
        <v>0</v>
      </c>
      <c r="R26" s="3" t="s">
        <v>70</v>
      </c>
      <c r="S26" s="3" t="s">
        <v>70</v>
      </c>
      <c r="T26" s="3">
        <v>0</v>
      </c>
    </row>
    <row r="27" spans="1:20">
      <c r="A27" s="3" t="s">
        <v>96</v>
      </c>
      <c r="B27" s="3" t="s">
        <v>135</v>
      </c>
      <c r="C27" s="3"/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11">
        <f>SUM(H27/18684602*100)</f>
        <v>0</v>
      </c>
      <c r="J27" s="3">
        <v>0</v>
      </c>
      <c r="K27" s="3">
        <v>0</v>
      </c>
      <c r="L27" s="3">
        <f>+J27+K27</f>
        <v>0</v>
      </c>
      <c r="M27" s="11">
        <f>SUM(L27/18684602*100)</f>
        <v>0</v>
      </c>
      <c r="N27" s="3">
        <v>0</v>
      </c>
      <c r="O27" s="11">
        <f>SUM((H27+N27)/18684602*100)</f>
        <v>0</v>
      </c>
      <c r="P27" s="3">
        <v>0</v>
      </c>
      <c r="Q27" s="11">
        <v>0</v>
      </c>
      <c r="R27" s="3" t="s">
        <v>70</v>
      </c>
      <c r="S27" s="3" t="s">
        <v>70</v>
      </c>
      <c r="T27" s="3">
        <v>0</v>
      </c>
    </row>
    <row r="28" spans="1:20">
      <c r="A28" s="3" t="s">
        <v>107</v>
      </c>
      <c r="B28" s="3" t="s">
        <v>97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>
      <c r="A29" s="3"/>
      <c r="B29" s="3" t="s">
        <v>136</v>
      </c>
      <c r="C29" s="3"/>
      <c r="D29" s="3">
        <v>58</v>
      </c>
      <c r="E29" s="3">
        <v>31120</v>
      </c>
      <c r="F29" s="3">
        <v>0</v>
      </c>
      <c r="G29" s="3">
        <v>0</v>
      </c>
      <c r="H29" s="3">
        <v>31120</v>
      </c>
      <c r="I29" s="11">
        <f>SUM(H29/18684602*100)</f>
        <v>0.16655425681531777</v>
      </c>
      <c r="J29" s="3">
        <v>31120</v>
      </c>
      <c r="K29" s="3">
        <v>0</v>
      </c>
      <c r="L29" s="3">
        <f>+J29+K29</f>
        <v>31120</v>
      </c>
      <c r="M29" s="11">
        <f>SUM(L29/18684602*100)</f>
        <v>0.16655425681531777</v>
      </c>
      <c r="N29" s="3">
        <v>0</v>
      </c>
      <c r="O29" s="11">
        <f>SUM((H29+N29)/18684602*100)</f>
        <v>0.16655425681531777</v>
      </c>
      <c r="P29" s="3">
        <v>0</v>
      </c>
      <c r="Q29" s="11">
        <v>0</v>
      </c>
      <c r="R29" s="3" t="s">
        <v>70</v>
      </c>
      <c r="S29" s="3" t="s">
        <v>70</v>
      </c>
      <c r="T29" s="3">
        <v>31120</v>
      </c>
    </row>
    <row r="30" spans="1:20">
      <c r="A30" s="3"/>
      <c r="B30" s="3" t="s">
        <v>137</v>
      </c>
      <c r="C30" s="3"/>
      <c r="D30" s="3">
        <v>1</v>
      </c>
      <c r="E30" s="3">
        <v>1000</v>
      </c>
      <c r="F30" s="3">
        <v>0</v>
      </c>
      <c r="G30" s="3">
        <v>0</v>
      </c>
      <c r="H30" s="3">
        <v>1000</v>
      </c>
      <c r="I30" s="11">
        <f>SUM(H30/18684602*100)</f>
        <v>5.3520005403379749E-3</v>
      </c>
      <c r="J30" s="3">
        <v>1000</v>
      </c>
      <c r="K30" s="3">
        <v>0</v>
      </c>
      <c r="L30" s="3">
        <f>+J30+K30</f>
        <v>1000</v>
      </c>
      <c r="M30" s="11">
        <f>SUM(L30/18684602*100)</f>
        <v>5.3520005403379749E-3</v>
      </c>
      <c r="N30" s="3">
        <v>0</v>
      </c>
      <c r="O30" s="11">
        <f>SUM((H30+N30)/18684602*100)</f>
        <v>5.3520005403379749E-3</v>
      </c>
      <c r="P30" s="3">
        <v>0</v>
      </c>
      <c r="Q30" s="11">
        <v>0</v>
      </c>
      <c r="R30" s="3" t="s">
        <v>70</v>
      </c>
      <c r="S30" s="3" t="s">
        <v>70</v>
      </c>
      <c r="T30" s="3">
        <v>1000</v>
      </c>
    </row>
    <row r="31" spans="1:20">
      <c r="A31" s="3"/>
      <c r="B31" s="3" t="s">
        <v>138</v>
      </c>
      <c r="C31" s="3"/>
      <c r="D31" s="3">
        <v>31</v>
      </c>
      <c r="E31" s="3">
        <v>33326</v>
      </c>
      <c r="F31" s="3">
        <v>0</v>
      </c>
      <c r="G31" s="3">
        <v>0</v>
      </c>
      <c r="H31" s="3">
        <v>33326</v>
      </c>
      <c r="I31" s="11">
        <f>SUM(H31/18684602*100)</f>
        <v>0.17836077000730333</v>
      </c>
      <c r="J31" s="3">
        <v>33326</v>
      </c>
      <c r="K31" s="3">
        <v>0</v>
      </c>
      <c r="L31" s="3">
        <f>+J31+K31</f>
        <v>33326</v>
      </c>
      <c r="M31" s="11">
        <f>SUM(L31/18684602*100)</f>
        <v>0.17836077000730333</v>
      </c>
      <c r="N31" s="3">
        <v>0</v>
      </c>
      <c r="O31" s="11">
        <f>SUM((H31+N31)/18684602*100)</f>
        <v>0.17836077000730333</v>
      </c>
      <c r="P31" s="3">
        <v>0</v>
      </c>
      <c r="Q31" s="11">
        <v>0</v>
      </c>
      <c r="R31" s="3" t="s">
        <v>70</v>
      </c>
      <c r="S31" s="3" t="s">
        <v>70</v>
      </c>
      <c r="T31" s="3">
        <v>33326</v>
      </c>
    </row>
    <row r="32" spans="1:20">
      <c r="A32" s="3"/>
      <c r="B32" s="3" t="s">
        <v>139</v>
      </c>
      <c r="C32" s="3"/>
      <c r="D32" s="3">
        <v>185</v>
      </c>
      <c r="E32" s="3">
        <v>374114</v>
      </c>
      <c r="F32" s="3">
        <v>0</v>
      </c>
      <c r="G32" s="3">
        <v>0</v>
      </c>
      <c r="H32" s="3">
        <v>374114</v>
      </c>
      <c r="I32" s="11">
        <f>SUM(H32/18684602*100)</f>
        <v>2.0022583301480013</v>
      </c>
      <c r="J32" s="3">
        <v>374114</v>
      </c>
      <c r="K32" s="3">
        <v>0</v>
      </c>
      <c r="L32" s="3">
        <f>+J32+K32</f>
        <v>374114</v>
      </c>
      <c r="M32" s="11">
        <f>SUM(L32/18684602*100)</f>
        <v>2.0022583301480013</v>
      </c>
      <c r="N32" s="3">
        <v>0</v>
      </c>
      <c r="O32" s="11">
        <f>SUM((H32+N32)/18684602*100)</f>
        <v>2.0022583301480013</v>
      </c>
      <c r="P32" s="3">
        <v>0</v>
      </c>
      <c r="Q32" s="11">
        <v>0</v>
      </c>
      <c r="R32" s="3" t="s">
        <v>70</v>
      </c>
      <c r="S32" s="3" t="s">
        <v>70</v>
      </c>
      <c r="T32" s="3">
        <v>374114</v>
      </c>
    </row>
    <row r="33" spans="1:20">
      <c r="A33" s="3"/>
      <c r="B33" s="3" t="s">
        <v>140</v>
      </c>
      <c r="C33" s="3"/>
      <c r="D33" s="3">
        <v>1</v>
      </c>
      <c r="E33" s="3">
        <v>84318</v>
      </c>
      <c r="F33" s="3">
        <v>0</v>
      </c>
      <c r="G33" s="3">
        <v>0</v>
      </c>
      <c r="H33" s="3">
        <v>84318</v>
      </c>
      <c r="I33" s="11">
        <f>SUM(H33/18684602*100)</f>
        <v>0.45126998156021736</v>
      </c>
      <c r="J33" s="3">
        <v>84318</v>
      </c>
      <c r="K33" s="3">
        <v>0</v>
      </c>
      <c r="L33" s="3">
        <f>+J33+K33</f>
        <v>84318</v>
      </c>
      <c r="M33" s="11">
        <f>SUM(L33/18684602*100)</f>
        <v>0.45126998156021736</v>
      </c>
      <c r="N33" s="3">
        <v>0</v>
      </c>
      <c r="O33" s="11">
        <f>SUM((H33+N33)/18684602*100)</f>
        <v>0.45126998156021736</v>
      </c>
      <c r="P33" s="3">
        <v>0</v>
      </c>
      <c r="Q33" s="11">
        <v>0</v>
      </c>
      <c r="R33" s="3" t="s">
        <v>70</v>
      </c>
      <c r="S33" s="3" t="s">
        <v>70</v>
      </c>
      <c r="T33" s="3">
        <v>84318</v>
      </c>
    </row>
    <row r="34" spans="1:20" s="5" customFormat="1">
      <c r="A34" s="9"/>
      <c r="B34" s="9" t="s">
        <v>141</v>
      </c>
      <c r="C34" s="9"/>
      <c r="D34" s="9">
        <f t="shared" ref="D34:P34" si="6">+D21+D22+D25+D26+D27+D29+D30+D31+D32+D33</f>
        <v>10992</v>
      </c>
      <c r="E34" s="9">
        <f t="shared" si="6"/>
        <v>9126067</v>
      </c>
      <c r="F34" s="9">
        <f t="shared" si="6"/>
        <v>0</v>
      </c>
      <c r="G34" s="9">
        <f t="shared" si="6"/>
        <v>0</v>
      </c>
      <c r="H34" s="9">
        <f t="shared" si="6"/>
        <v>9126067</v>
      </c>
      <c r="I34" s="12">
        <f t="shared" si="6"/>
        <v>48.842715515160563</v>
      </c>
      <c r="J34" s="9">
        <f t="shared" si="6"/>
        <v>9126067</v>
      </c>
      <c r="K34" s="9">
        <f t="shared" si="6"/>
        <v>0</v>
      </c>
      <c r="L34" s="9">
        <f t="shared" si="6"/>
        <v>9126067</v>
      </c>
      <c r="M34" s="12">
        <f t="shared" si="6"/>
        <v>48.842715515160563</v>
      </c>
      <c r="N34" s="9">
        <f t="shared" si="6"/>
        <v>0</v>
      </c>
      <c r="O34" s="12">
        <f t="shared" si="6"/>
        <v>48.842715515160563</v>
      </c>
      <c r="P34" s="9">
        <f t="shared" si="6"/>
        <v>0</v>
      </c>
      <c r="Q34" s="12">
        <v>0</v>
      </c>
      <c r="R34" s="9"/>
      <c r="S34" s="9"/>
      <c r="T34" s="9">
        <f>+T21+T22+T25+T26+T27+T29+T30+T31+T32+T33</f>
        <v>9031856</v>
      </c>
    </row>
    <row r="35" spans="1:20" s="5" customFormat="1">
      <c r="A35" s="9"/>
      <c r="B35" s="9" t="s">
        <v>142</v>
      </c>
      <c r="C35" s="9"/>
      <c r="D35" s="9">
        <f t="shared" ref="D35:P35" si="7">+D17+D19+D34</f>
        <v>10993</v>
      </c>
      <c r="E35" s="9">
        <f t="shared" si="7"/>
        <v>9129567</v>
      </c>
      <c r="F35" s="9">
        <f t="shared" si="7"/>
        <v>0</v>
      </c>
      <c r="G35" s="9">
        <f t="shared" si="7"/>
        <v>0</v>
      </c>
      <c r="H35" s="9">
        <f t="shared" si="7"/>
        <v>9129567</v>
      </c>
      <c r="I35" s="12">
        <f t="shared" si="7"/>
        <v>48.861447517051744</v>
      </c>
      <c r="J35" s="9">
        <f t="shared" si="7"/>
        <v>9129567</v>
      </c>
      <c r="K35" s="9">
        <f t="shared" si="7"/>
        <v>0</v>
      </c>
      <c r="L35" s="9">
        <f t="shared" si="7"/>
        <v>9129567</v>
      </c>
      <c r="M35" s="12">
        <f t="shared" si="7"/>
        <v>48.861447517051744</v>
      </c>
      <c r="N35" s="9">
        <f t="shared" si="7"/>
        <v>0</v>
      </c>
      <c r="O35" s="12">
        <f t="shared" si="7"/>
        <v>48.861447517051744</v>
      </c>
      <c r="P35" s="9">
        <f t="shared" si="7"/>
        <v>0</v>
      </c>
      <c r="Q35" s="12">
        <v>0</v>
      </c>
      <c r="R35" s="9"/>
      <c r="S35" s="9"/>
      <c r="T35" s="9">
        <f>+T17+T19+T34</f>
        <v>9035356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3" sqref="A3:T10"/>
    </sheetView>
  </sheetViews>
  <sheetFormatPr defaultRowHeight="1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6" customFormat="1" ht="15.75">
      <c r="A1" s="6" t="s">
        <v>143</v>
      </c>
    </row>
    <row r="3" spans="1:20" s="5" customFormat="1" ht="90">
      <c r="A3" s="7" t="s">
        <v>30</v>
      </c>
      <c r="B3" s="7" t="s">
        <v>79</v>
      </c>
      <c r="C3" s="7" t="s">
        <v>80</v>
      </c>
      <c r="D3" s="7" t="s">
        <v>33</v>
      </c>
      <c r="E3" s="7" t="s">
        <v>34</v>
      </c>
      <c r="F3" s="7" t="s">
        <v>35</v>
      </c>
      <c r="G3" s="7" t="s">
        <v>36</v>
      </c>
      <c r="H3" s="7" t="s">
        <v>81</v>
      </c>
      <c r="I3" s="7" t="s">
        <v>112</v>
      </c>
      <c r="J3" s="19" t="s">
        <v>39</v>
      </c>
      <c r="K3" s="19"/>
      <c r="L3" s="19"/>
      <c r="M3" s="19"/>
      <c r="N3" s="7" t="s">
        <v>40</v>
      </c>
      <c r="O3" s="7" t="s">
        <v>41</v>
      </c>
      <c r="P3" s="19" t="s">
        <v>42</v>
      </c>
      <c r="Q3" s="19"/>
      <c r="R3" s="19" t="s">
        <v>43</v>
      </c>
      <c r="S3" s="19"/>
      <c r="T3" s="7" t="s">
        <v>44</v>
      </c>
    </row>
    <row r="4" spans="1:20" s="5" customFormat="1" ht="30" customHeight="1">
      <c r="A4" s="9"/>
      <c r="B4" s="9"/>
      <c r="C4" s="9"/>
      <c r="D4" s="9"/>
      <c r="E4" s="9"/>
      <c r="F4" s="9"/>
      <c r="G4" s="9"/>
      <c r="H4" s="9"/>
      <c r="I4" s="9"/>
      <c r="J4" s="20" t="s">
        <v>45</v>
      </c>
      <c r="K4" s="20"/>
      <c r="L4" s="20"/>
      <c r="M4" s="7" t="s">
        <v>46</v>
      </c>
      <c r="N4" s="13"/>
      <c r="O4" s="9"/>
      <c r="P4" s="8" t="s">
        <v>47</v>
      </c>
      <c r="Q4" s="7" t="s">
        <v>48</v>
      </c>
      <c r="R4" s="7" t="s">
        <v>47</v>
      </c>
      <c r="S4" s="7" t="s">
        <v>48</v>
      </c>
      <c r="T4" s="9"/>
    </row>
    <row r="5" spans="1:20" s="5" customFormat="1">
      <c r="A5" s="9"/>
      <c r="B5" s="9"/>
      <c r="C5" s="9"/>
      <c r="D5" s="9"/>
      <c r="E5" s="9"/>
      <c r="F5" s="9"/>
      <c r="G5" s="9"/>
      <c r="H5" s="9"/>
      <c r="I5" s="9"/>
      <c r="J5" s="7" t="s">
        <v>49</v>
      </c>
      <c r="K5" s="7" t="s">
        <v>50</v>
      </c>
      <c r="L5" s="7" t="s">
        <v>51</v>
      </c>
      <c r="M5" s="9"/>
      <c r="N5" s="9"/>
      <c r="O5" s="9"/>
      <c r="P5" s="9"/>
      <c r="Q5" s="9"/>
      <c r="R5" s="9"/>
      <c r="S5" s="9"/>
      <c r="T5" s="9"/>
    </row>
    <row r="6" spans="1:20" s="5" customFormat="1">
      <c r="A6" s="14"/>
      <c r="B6" s="14" t="s">
        <v>52</v>
      </c>
      <c r="C6" s="14" t="s">
        <v>53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58</v>
      </c>
      <c r="I6" s="14" t="s">
        <v>59</v>
      </c>
      <c r="J6" s="21" t="s">
        <v>60</v>
      </c>
      <c r="K6" s="21"/>
      <c r="L6" s="21"/>
      <c r="M6" s="21"/>
      <c r="N6" s="14" t="s">
        <v>61</v>
      </c>
      <c r="O6" s="14" t="s">
        <v>62</v>
      </c>
      <c r="P6" s="21" t="s">
        <v>63</v>
      </c>
      <c r="Q6" s="21"/>
      <c r="R6" s="21" t="s">
        <v>64</v>
      </c>
      <c r="S6" s="21"/>
      <c r="T6" s="14" t="s">
        <v>65</v>
      </c>
    </row>
    <row r="7" spans="1:20">
      <c r="A7" s="4" t="s">
        <v>84</v>
      </c>
      <c r="B7" s="3" t="s">
        <v>144</v>
      </c>
      <c r="C7" s="3"/>
      <c r="D7" s="3">
        <v>0</v>
      </c>
      <c r="E7" s="3">
        <v>0</v>
      </c>
      <c r="F7" s="3">
        <v>0</v>
      </c>
      <c r="G7" s="3">
        <v>0</v>
      </c>
      <c r="H7" s="3">
        <v>0</v>
      </c>
      <c r="I7" s="11">
        <f>SUM(H7/18684602*100)</f>
        <v>0</v>
      </c>
      <c r="J7" s="3">
        <v>0</v>
      </c>
      <c r="K7" s="3">
        <v>0</v>
      </c>
      <c r="L7" s="3">
        <f>+J7+K7</f>
        <v>0</v>
      </c>
      <c r="M7" s="11">
        <f>SUM(L7/18684602*100)</f>
        <v>0</v>
      </c>
      <c r="N7" s="3">
        <v>0</v>
      </c>
      <c r="O7" s="11">
        <f>SUM((H7+N7)/18684602*100)</f>
        <v>0</v>
      </c>
      <c r="P7" s="3">
        <v>0</v>
      </c>
      <c r="Q7" s="11">
        <v>0</v>
      </c>
      <c r="R7" s="3" t="s">
        <v>70</v>
      </c>
      <c r="S7" s="3" t="s">
        <v>70</v>
      </c>
      <c r="T7" s="3">
        <v>0</v>
      </c>
    </row>
    <row r="8" spans="1:20">
      <c r="A8" s="4" t="s">
        <v>101</v>
      </c>
      <c r="B8" s="3" t="s">
        <v>145</v>
      </c>
      <c r="C8" s="3"/>
      <c r="D8" s="3">
        <v>0</v>
      </c>
      <c r="E8" s="3">
        <v>0</v>
      </c>
      <c r="F8" s="3">
        <v>0</v>
      </c>
      <c r="G8" s="3">
        <v>0</v>
      </c>
      <c r="H8" s="3">
        <v>0</v>
      </c>
      <c r="I8" s="11">
        <f>SUM(H8/18684602*100)</f>
        <v>0</v>
      </c>
      <c r="J8" s="3">
        <v>0</v>
      </c>
      <c r="K8" s="3">
        <v>0</v>
      </c>
      <c r="L8" s="3">
        <f>+J8+K8</f>
        <v>0</v>
      </c>
      <c r="M8" s="11">
        <f>SUM(L8/18684602*100)</f>
        <v>0</v>
      </c>
      <c r="N8" s="3">
        <v>0</v>
      </c>
      <c r="O8" s="11">
        <f>SUM((H8+N8)/18684602*100)</f>
        <v>0</v>
      </c>
      <c r="P8" s="3">
        <v>0</v>
      </c>
      <c r="Q8" s="11">
        <v>0</v>
      </c>
      <c r="R8" s="3" t="s">
        <v>70</v>
      </c>
      <c r="S8" s="3" t="s">
        <v>70</v>
      </c>
      <c r="T8" s="3">
        <v>0</v>
      </c>
    </row>
    <row r="9" spans="1:2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5" customFormat="1">
      <c r="A10" s="9"/>
      <c r="B10" s="9" t="s">
        <v>146</v>
      </c>
      <c r="C10" s="9"/>
      <c r="D10" s="9">
        <f t="shared" ref="D10:Q10" si="0">+D7+D8</f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12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12">
        <f t="shared" si="0"/>
        <v>0</v>
      </c>
      <c r="N10" s="9">
        <f t="shared" si="0"/>
        <v>0</v>
      </c>
      <c r="O10" s="12">
        <f t="shared" si="0"/>
        <v>0</v>
      </c>
      <c r="P10" s="9">
        <f t="shared" si="0"/>
        <v>0</v>
      </c>
      <c r="Q10" s="12">
        <f t="shared" si="0"/>
        <v>0</v>
      </c>
      <c r="R10" s="9"/>
      <c r="S10" s="9"/>
      <c r="T10" s="9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sqref="A1:D4"/>
    </sheetView>
  </sheetViews>
  <sheetFormatPr defaultRowHeight="15"/>
  <cols>
    <col min="1" max="1" width="50.7109375" customWidth="1"/>
    <col min="2" max="3" width="20.7109375" customWidth="1"/>
    <col min="5" max="5" width="20.7109375" customWidth="1"/>
  </cols>
  <sheetData>
    <row r="1" spans="1:4" s="6" customFormat="1" ht="15.75">
      <c r="A1" s="15" t="s">
        <v>147</v>
      </c>
      <c r="B1" s="15"/>
      <c r="C1" s="15"/>
      <c r="D1" s="15"/>
    </row>
    <row r="2" spans="1:4">
      <c r="A2" s="3" t="s">
        <v>148</v>
      </c>
      <c r="B2" s="3" t="s">
        <v>149</v>
      </c>
      <c r="C2" s="3" t="s">
        <v>150</v>
      </c>
      <c r="D2" s="3" t="s">
        <v>151</v>
      </c>
    </row>
    <row r="3" spans="1:4">
      <c r="A3" s="3"/>
      <c r="B3" s="3"/>
      <c r="C3" s="3"/>
      <c r="D3" s="3"/>
    </row>
    <row r="4" spans="1:4" s="5" customFormat="1">
      <c r="A4" s="9" t="s">
        <v>77</v>
      </c>
      <c r="B4" s="9"/>
      <c r="C4" s="9">
        <f>SUM(C2:C3)</f>
        <v>0</v>
      </c>
      <c r="D4" s="9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cols>
    <col min="1" max="2" width="50.7109375" customWidth="1"/>
  </cols>
  <sheetData>
    <row r="1" spans="1:2" s="6" customFormat="1" ht="15.75">
      <c r="A1" s="22" t="s">
        <v>152</v>
      </c>
      <c r="B1" s="22"/>
    </row>
    <row r="2" spans="1:2">
      <c r="A2" s="3" t="s">
        <v>33</v>
      </c>
      <c r="B2" s="3" t="s">
        <v>150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shastry.mvn</dc:creator>
  <cp:lastModifiedBy>Barun.Pandey</cp:lastModifiedBy>
  <dcterms:created xsi:type="dcterms:W3CDTF">2018-01-02T03:43:52Z</dcterms:created>
  <dcterms:modified xsi:type="dcterms:W3CDTF">2018-01-11T13:18:54Z</dcterms:modified>
</cp:coreProperties>
</file>